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E:\説明会資料修正中\"/>
    </mc:Choice>
  </mc:AlternateContent>
  <xr:revisionPtr revIDLastSave="0" documentId="13_ncr:1_{C7A49627-B5B2-4262-9575-A7DAAE67DDB9}" xr6:coauthVersionLast="47" xr6:coauthVersionMax="47" xr10:uidLastSave="{00000000-0000-0000-0000-000000000000}"/>
  <bookViews>
    <workbookView xWindow="1215" yWindow="360" windowWidth="19155" windowHeight="10425" tabRatio="697" activeTab="1" xr2:uid="{00000000-000D-0000-FFFF-FFFF00000000}"/>
  </bookViews>
  <sheets>
    <sheet name="別記様式6【様式-1】" sheetId="15" r:id="rId1"/>
    <sheet name="別記様式6【様式-2】" sheetId="16" r:id="rId2"/>
    <sheet name="別記様式6【記載例-1】" sheetId="14" r:id="rId3"/>
    <sheet name="別記様式6【記載例-2】" sheetId="13" r:id="rId4"/>
  </sheets>
  <externalReferences>
    <externalReference r:id="rId5"/>
  </externalReferences>
  <definedNames>
    <definedName name="_xlnm.Print_Area" localSheetId="2">'別記様式6【記載例-1】'!$B$2:$Y$52</definedName>
    <definedName name="_xlnm.Print_Area" localSheetId="3">'別記様式6【記載例-2】'!$B$1:$P$42</definedName>
    <definedName name="_xlnm.Print_Area" localSheetId="0">'別記様式6【様式-1】'!$B$2:$K$60</definedName>
    <definedName name="_xlnm.Print_Area" localSheetId="1">'別記様式6【様式-2】'!$B$2:$Q$61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2" i="15" l="1"/>
  <c r="D72" i="15"/>
  <c r="J43" i="15"/>
  <c r="J42" i="15"/>
  <c r="I42" i="15" s="1"/>
  <c r="D71" i="15"/>
  <c r="G71" i="15"/>
  <c r="G42" i="15"/>
  <c r="G32" i="15"/>
  <c r="J32" i="15"/>
  <c r="I32" i="15"/>
  <c r="E34" i="15"/>
  <c r="G34" i="15"/>
  <c r="K34" i="15" s="1"/>
  <c r="J34" i="15"/>
  <c r="I34" i="15" s="1"/>
  <c r="E36" i="15"/>
  <c r="G37" i="15" s="1"/>
  <c r="G36" i="15"/>
  <c r="J36" i="15"/>
  <c r="I36" i="15" s="1"/>
  <c r="E38" i="15"/>
  <c r="G39" i="15" s="1"/>
  <c r="K39" i="15" s="1"/>
  <c r="J38" i="15"/>
  <c r="I38" i="15"/>
  <c r="G44" i="15"/>
  <c r="J44" i="15"/>
  <c r="I44" i="15"/>
  <c r="K44" i="15" s="1"/>
  <c r="G43" i="15"/>
  <c r="I43" i="15"/>
  <c r="K43" i="15" s="1"/>
  <c r="G33" i="15"/>
  <c r="J33" i="15"/>
  <c r="I33" i="15"/>
  <c r="I41" i="15" s="1"/>
  <c r="G35" i="15"/>
  <c r="J35" i="15"/>
  <c r="I35" i="15"/>
  <c r="K35" i="15" s="1"/>
  <c r="J37" i="15"/>
  <c r="I37" i="15"/>
  <c r="J39" i="15"/>
  <c r="I39" i="15"/>
  <c r="G45" i="15"/>
  <c r="J45" i="15"/>
  <c r="I45" i="15" s="1"/>
  <c r="J41" i="15"/>
  <c r="J53" i="15" s="1"/>
  <c r="J30" i="15"/>
  <c r="G47" i="15"/>
  <c r="K47" i="15" s="1"/>
  <c r="G49" i="15"/>
  <c r="K49" i="15" s="1"/>
  <c r="G51" i="15"/>
  <c r="G46" i="15"/>
  <c r="K46" i="15" s="1"/>
  <c r="G48" i="15"/>
  <c r="K48" i="15" s="1"/>
  <c r="G50" i="15"/>
  <c r="K50" i="15"/>
  <c r="K51" i="15"/>
  <c r="J35" i="14"/>
  <c r="I35" i="14" s="1"/>
  <c r="K35" i="14" s="1"/>
  <c r="J34" i="14"/>
  <c r="J33" i="14"/>
  <c r="J32" i="14"/>
  <c r="J31" i="14"/>
  <c r="J30" i="14"/>
  <c r="J29" i="14"/>
  <c r="I29" i="14" s="1"/>
  <c r="J28" i="14"/>
  <c r="I28" i="14" s="1"/>
  <c r="K28" i="14" s="1"/>
  <c r="J27" i="14"/>
  <c r="I27" i="14" s="1"/>
  <c r="J26" i="14"/>
  <c r="E26" i="14"/>
  <c r="G27" i="14" s="1"/>
  <c r="K27" i="14" s="1"/>
  <c r="G26" i="14"/>
  <c r="K26" i="14" s="1"/>
  <c r="E30" i="14"/>
  <c r="E28" i="14"/>
  <c r="D8" i="14"/>
  <c r="I26" i="14"/>
  <c r="G28" i="14"/>
  <c r="G30" i="14"/>
  <c r="K30" i="14" s="1"/>
  <c r="I30" i="14"/>
  <c r="I32" i="14"/>
  <c r="G32" i="14"/>
  <c r="K32" i="14" s="1"/>
  <c r="I34" i="14"/>
  <c r="G34" i="14"/>
  <c r="K34" i="14" s="1"/>
  <c r="G24" i="14"/>
  <c r="J24" i="14"/>
  <c r="I24" i="14"/>
  <c r="K24" i="14" s="1"/>
  <c r="K36" i="14" s="1"/>
  <c r="K44" i="14" s="1"/>
  <c r="G38" i="14"/>
  <c r="K38" i="14"/>
  <c r="G40" i="14"/>
  <c r="K40" i="14" s="1"/>
  <c r="G42" i="14"/>
  <c r="K42" i="14"/>
  <c r="G29" i="14"/>
  <c r="K29" i="14" s="1"/>
  <c r="G31" i="14"/>
  <c r="K31" i="14" s="1"/>
  <c r="I31" i="14"/>
  <c r="I33" i="14"/>
  <c r="G33" i="14"/>
  <c r="K33" i="14" s="1"/>
  <c r="G35" i="14"/>
  <c r="G25" i="14"/>
  <c r="J25" i="14" s="1"/>
  <c r="G39" i="14"/>
  <c r="K39" i="14"/>
  <c r="G41" i="14"/>
  <c r="K41" i="14" s="1"/>
  <c r="G43" i="14"/>
  <c r="K43" i="14"/>
  <c r="J22" i="14"/>
  <c r="G36" i="14"/>
  <c r="G44" i="14" s="1"/>
  <c r="AC34" i="14"/>
  <c r="AC33" i="14"/>
  <c r="AC32" i="14"/>
  <c r="J37" i="14" l="1"/>
  <c r="J45" i="14" s="1"/>
  <c r="I25" i="14"/>
  <c r="K45" i="15"/>
  <c r="I53" i="15"/>
  <c r="K36" i="15"/>
  <c r="K42" i="15"/>
  <c r="G41" i="15"/>
  <c r="G53" i="15" s="1"/>
  <c r="K37" i="15"/>
  <c r="I40" i="15"/>
  <c r="I52" i="15" s="1"/>
  <c r="I36" i="14"/>
  <c r="I44" i="14" s="1"/>
  <c r="J36" i="14"/>
  <c r="J44" i="14" s="1"/>
  <c r="J40" i="15"/>
  <c r="J52" i="15" s="1"/>
  <c r="K33" i="15"/>
  <c r="G38" i="15"/>
  <c r="K38" i="15" s="1"/>
  <c r="K32" i="15"/>
  <c r="G37" i="14"/>
  <c r="G45" i="14" s="1"/>
  <c r="I37" i="14" l="1"/>
  <c r="I45" i="14" s="1"/>
  <c r="K25" i="14"/>
  <c r="K37" i="14" s="1"/>
  <c r="K45" i="14" s="1"/>
  <c r="K53" i="14" s="1"/>
  <c r="E42" i="13" s="1"/>
  <c r="K41" i="15"/>
  <c r="G40" i="15"/>
  <c r="G52" i="15" s="1"/>
  <c r="K40" i="15"/>
  <c r="K53" i="15" l="1"/>
  <c r="J72" i="15"/>
  <c r="K52" i="15"/>
  <c r="J71" i="15"/>
  <c r="J73"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midori07</author>
  </authors>
  <commentList>
    <comment ref="K31" authorId="0" shapeId="0" xr:uid="{00000000-0006-0000-0000-000001000000}">
      <text>
        <r>
          <rPr>
            <b/>
            <sz val="18"/>
            <color indexed="10"/>
            <rFont val="MS P ゴシック"/>
            <family val="3"/>
            <charset val="128"/>
          </rPr>
          <t xml:space="preserve">※ 表には計算式が入っています。
</t>
        </r>
        <r>
          <rPr>
            <b/>
            <u/>
            <sz val="18"/>
            <color indexed="39"/>
            <rFont val="MS P ゴシック"/>
            <family val="3"/>
            <charset val="128"/>
          </rPr>
          <t>色付きの枠以外</t>
        </r>
        <r>
          <rPr>
            <b/>
            <sz val="18"/>
            <color indexed="10"/>
            <rFont val="MS P ゴシック"/>
            <family val="3"/>
            <charset val="128"/>
          </rPr>
          <t>は入力しないでください。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midori07</author>
  </authors>
  <commentList>
    <comment ref="K23" authorId="0" shapeId="0" xr:uid="{00000000-0006-0000-0200-000001000000}">
      <text>
        <r>
          <rPr>
            <b/>
            <sz val="18"/>
            <color indexed="10"/>
            <rFont val="MS P ゴシック"/>
            <family val="3"/>
            <charset val="128"/>
          </rPr>
          <t xml:space="preserve">※ 表には計算式が入っています。
</t>
        </r>
        <r>
          <rPr>
            <b/>
            <u/>
            <sz val="18"/>
            <color indexed="39"/>
            <rFont val="MS P ゴシック"/>
            <family val="3"/>
            <charset val="128"/>
          </rPr>
          <t>色付きの枠以外</t>
        </r>
        <r>
          <rPr>
            <b/>
            <sz val="18"/>
            <color indexed="10"/>
            <rFont val="MS P ゴシック"/>
            <family val="3"/>
            <charset val="128"/>
          </rPr>
          <t>は入力しないでください。</t>
        </r>
      </text>
    </comment>
  </commentList>
</comments>
</file>

<file path=xl/sharedStrings.xml><?xml version="1.0" encoding="utf-8"?>
<sst xmlns="http://schemas.openxmlformats.org/spreadsheetml/2006/main" count="402" uniqueCount="251">
  <si>
    <t>記</t>
  </si>
  <si>
    <t>取組メニュー</t>
  </si>
  <si>
    <t>交付単価等</t>
  </si>
  <si>
    <t>森林面積等</t>
  </si>
  <si>
    <t>国交付金額</t>
    <rPh sb="0" eb="1">
      <t>クニ</t>
    </rPh>
    <phoneticPr fontId="2"/>
  </si>
  <si>
    <t>計</t>
  </si>
  <si>
    <t>活動推進費</t>
  </si>
  <si>
    <t>地域環境保全タイプ
（里山林保全）</t>
    <phoneticPr fontId="2"/>
  </si>
  <si>
    <t>森林機能強化タイプ</t>
  </si>
  <si>
    <t>小　計</t>
  </si>
  <si>
    <t>1/2以内</t>
  </si>
  <si>
    <t>1/3以内</t>
  </si>
  <si>
    <t>関係人口創出・維持タイプ</t>
    <rPh sb="0" eb="2">
      <t>カンケイ</t>
    </rPh>
    <rPh sb="2" eb="4">
      <t>ジンコウ</t>
    </rPh>
    <rPh sb="4" eb="6">
      <t>ソウシュツ</t>
    </rPh>
    <rPh sb="7" eb="9">
      <t>イジ</t>
    </rPh>
    <phoneticPr fontId="2"/>
  </si>
  <si>
    <t>　</t>
    <phoneticPr fontId="2"/>
  </si>
  <si>
    <t>賃借料の
1/3以内</t>
    <rPh sb="0" eb="3">
      <t>チンシャクリョウ</t>
    </rPh>
    <phoneticPr fontId="2"/>
  </si>
  <si>
    <t xml:space="preserve"> </t>
    <phoneticPr fontId="2"/>
  </si>
  <si>
    <t>公益社団法人</t>
    <rPh sb="0" eb="2">
      <t>コウエキ</t>
    </rPh>
    <rPh sb="2" eb="6">
      <t>シャダンホウジン</t>
    </rPh>
    <phoneticPr fontId="2"/>
  </si>
  <si>
    <t>とちぎ環境・みどり推進機構</t>
    <rPh sb="3" eb="5">
      <t>カンキョウ</t>
    </rPh>
    <rPh sb="9" eb="11">
      <t>スイシン</t>
    </rPh>
    <rPh sb="11" eb="13">
      <t>キコウ</t>
    </rPh>
    <phoneticPr fontId="2"/>
  </si>
  <si>
    <t>(活動組織名)</t>
    <rPh sb="1" eb="3">
      <t>カツドウ</t>
    </rPh>
    <rPh sb="3" eb="5">
      <t>ソシキ</t>
    </rPh>
    <rPh sb="5" eb="6">
      <t>ナ</t>
    </rPh>
    <phoneticPr fontId="2"/>
  </si>
  <si>
    <t>(代表者氏名)</t>
    <rPh sb="1" eb="4">
      <t>ダイヒョウシャ</t>
    </rPh>
    <rPh sb="4" eb="6">
      <t>シメイ</t>
    </rPh>
    <phoneticPr fontId="2"/>
  </si>
  <si>
    <t>年目</t>
    <rPh sb="0" eb="2">
      <t>ネンメ</t>
    </rPh>
    <phoneticPr fontId="2"/>
  </si>
  <si>
    <t>：</t>
    <phoneticPr fontId="2"/>
  </si>
  <si>
    <t>平成２６年</t>
    <rPh sb="0" eb="2">
      <t>ヘイセイ</t>
    </rPh>
    <rPh sb="4" eb="5">
      <t>ネン</t>
    </rPh>
    <phoneticPr fontId="2"/>
  </si>
  <si>
    <t>平成２５年</t>
    <rPh sb="0" eb="2">
      <t>ヘイセイ</t>
    </rPh>
    <rPh sb="4" eb="5">
      <t>ネン</t>
    </rPh>
    <phoneticPr fontId="2"/>
  </si>
  <si>
    <t>平成２７年</t>
    <rPh sb="0" eb="2">
      <t>ヘイセイ</t>
    </rPh>
    <rPh sb="4" eb="5">
      <t>ネン</t>
    </rPh>
    <phoneticPr fontId="2"/>
  </si>
  <si>
    <t>平成２８年</t>
    <rPh sb="0" eb="2">
      <t>ヘイセイ</t>
    </rPh>
    <rPh sb="4" eb="5">
      <t>ネン</t>
    </rPh>
    <phoneticPr fontId="2"/>
  </si>
  <si>
    <t>平成２９年</t>
    <rPh sb="0" eb="2">
      <t>ヘイセイ</t>
    </rPh>
    <rPh sb="4" eb="5">
      <t>ネン</t>
    </rPh>
    <phoneticPr fontId="2"/>
  </si>
  <si>
    <t>平成３０年</t>
    <rPh sb="0" eb="2">
      <t>ヘイセイ</t>
    </rPh>
    <rPh sb="4" eb="5">
      <t>ネン</t>
    </rPh>
    <phoneticPr fontId="2"/>
  </si>
  <si>
    <t>森林資源利用タイプ</t>
    <phoneticPr fontId="2"/>
  </si>
  <si>
    <t>資機材・施設の整備等</t>
    <phoneticPr fontId="2"/>
  </si>
  <si>
    <t>　※　変更理由書を添付すること</t>
  </si>
  <si>
    <t>資機材・施設の整備等（関係人口創出・維持タイプで使用する移動式の簡易なトイレの賃借料）</t>
    <rPh sb="11" eb="13">
      <t>カンケイ</t>
    </rPh>
    <rPh sb="13" eb="15">
      <t>ジンコウ</t>
    </rPh>
    <rPh sb="15" eb="17">
      <t>ソウシュツ</t>
    </rPh>
    <rPh sb="18" eb="20">
      <t>イジ</t>
    </rPh>
    <rPh sb="24" eb="26">
      <t>シヨウ</t>
    </rPh>
    <rPh sb="28" eb="30">
      <t>イドウ</t>
    </rPh>
    <rPh sb="30" eb="31">
      <t>シキ</t>
    </rPh>
    <rPh sb="32" eb="34">
      <t>カンイ</t>
    </rPh>
    <rPh sb="39" eb="41">
      <t>チンシャク</t>
    </rPh>
    <rPh sb="41" eb="42">
      <t>リョウ</t>
    </rPh>
    <phoneticPr fontId="2"/>
  </si>
  <si>
    <t>1．森林・山村多面的機能発揮対策交付金</t>
    <rPh sb="2" eb="4">
      <t>シンリン</t>
    </rPh>
    <rPh sb="5" eb="7">
      <t>サンソン</t>
    </rPh>
    <rPh sb="7" eb="10">
      <t>タメンテキ</t>
    </rPh>
    <rPh sb="10" eb="14">
      <t>キノウハッキ</t>
    </rPh>
    <rPh sb="14" eb="16">
      <t>タイサク</t>
    </rPh>
    <rPh sb="16" eb="19">
      <t>コウフキン</t>
    </rPh>
    <phoneticPr fontId="2"/>
  </si>
  <si>
    <t>市町村の
支援額</t>
    <rPh sb="5" eb="8">
      <t>シエンガク</t>
    </rPh>
    <phoneticPr fontId="2"/>
  </si>
  <si>
    <t>都道府県の
支援額</t>
    <rPh sb="0" eb="4">
      <t>トドウフケン</t>
    </rPh>
    <rPh sb="6" eb="9">
      <t>シエンガク</t>
    </rPh>
    <phoneticPr fontId="2"/>
  </si>
  <si>
    <t>森林保全・資源利用</t>
    <rPh sb="0" eb="2">
      <t>シンリン</t>
    </rPh>
    <rPh sb="2" eb="4">
      <t>ホゼン</t>
    </rPh>
    <rPh sb="5" eb="9">
      <t>シゲンリヨウ</t>
    </rPh>
    <phoneticPr fontId="2"/>
  </si>
  <si>
    <t>竹</t>
    <rPh sb="0" eb="1">
      <t>タケ</t>
    </rPh>
    <phoneticPr fontId="2"/>
  </si>
  <si>
    <t>機能強化</t>
    <rPh sb="0" eb="2">
      <t>キノウ</t>
    </rPh>
    <rPh sb="2" eb="4">
      <t>キョウカ</t>
    </rPh>
    <phoneticPr fontId="2"/>
  </si>
  <si>
    <t>関係人口</t>
    <rPh sb="0" eb="2">
      <t>カンケイ</t>
    </rPh>
    <rPh sb="2" eb="4">
      <t>ジンコウ</t>
    </rPh>
    <phoneticPr fontId="2"/>
  </si>
  <si>
    <t>国</t>
    <rPh sb="0" eb="1">
      <t>クニ</t>
    </rPh>
    <phoneticPr fontId="2"/>
  </si>
  <si>
    <t>県市町</t>
  </si>
  <si>
    <t>県市町</t>
    <rPh sb="0" eb="3">
      <t>ケンシマチ</t>
    </rPh>
    <phoneticPr fontId="2"/>
  </si>
  <si>
    <t>県市町</t>
    <rPh sb="0" eb="1">
      <t>ケン</t>
    </rPh>
    <rPh sb="1" eb="3">
      <t>シマチ</t>
    </rPh>
    <phoneticPr fontId="2"/>
  </si>
  <si>
    <t>活動推進</t>
    <rPh sb="0" eb="2">
      <t>カツドウ</t>
    </rPh>
    <rPh sb="2" eb="4">
      <t>スイシン</t>
    </rPh>
    <phoneticPr fontId="2"/>
  </si>
  <si>
    <t>-</t>
  </si>
  <si>
    <t>-</t>
    <phoneticPr fontId="2"/>
  </si>
  <si>
    <t>番　　　号</t>
    <rPh sb="0" eb="1">
      <t>バン</t>
    </rPh>
    <rPh sb="4" eb="5">
      <t>ゴウ</t>
    </rPh>
    <phoneticPr fontId="2"/>
  </si>
  <si>
    <t>取組内容</t>
  </si>
  <si>
    <r>
      <t>4月</t>
    </r>
    <r>
      <rPr>
        <sz val="10"/>
        <color theme="1"/>
        <rFont val="ＭＳ 明朝"/>
        <family val="1"/>
        <charset val="128"/>
      </rPr>
      <t/>
    </r>
  </si>
  <si>
    <r>
      <t>5月</t>
    </r>
    <r>
      <rPr>
        <sz val="10"/>
        <color theme="1"/>
        <rFont val="ＭＳ 明朝"/>
        <family val="1"/>
        <charset val="128"/>
      </rPr>
      <t/>
    </r>
  </si>
  <si>
    <r>
      <t>6月</t>
    </r>
    <r>
      <rPr>
        <sz val="10"/>
        <color theme="1"/>
        <rFont val="ＭＳ 明朝"/>
        <family val="1"/>
        <charset val="128"/>
      </rPr>
      <t/>
    </r>
  </si>
  <si>
    <r>
      <t>7月</t>
    </r>
    <r>
      <rPr>
        <sz val="10"/>
        <color theme="1"/>
        <rFont val="ＭＳ 明朝"/>
        <family val="1"/>
        <charset val="128"/>
      </rPr>
      <t/>
    </r>
  </si>
  <si>
    <r>
      <t>8月</t>
    </r>
    <r>
      <rPr>
        <sz val="10"/>
        <color theme="1"/>
        <rFont val="ＭＳ 明朝"/>
        <family val="1"/>
        <charset val="128"/>
      </rPr>
      <t/>
    </r>
  </si>
  <si>
    <r>
      <t>9月</t>
    </r>
    <r>
      <rPr>
        <sz val="10"/>
        <color theme="1"/>
        <rFont val="ＭＳ 明朝"/>
        <family val="1"/>
        <charset val="128"/>
      </rPr>
      <t/>
    </r>
  </si>
  <si>
    <r>
      <t>1月</t>
    </r>
    <r>
      <rPr>
        <sz val="10"/>
        <color theme="1"/>
        <rFont val="ＭＳ 明朝"/>
        <family val="1"/>
        <charset val="128"/>
      </rPr>
      <t/>
    </r>
  </si>
  <si>
    <r>
      <t>2月</t>
    </r>
    <r>
      <rPr>
        <sz val="10"/>
        <color theme="1"/>
        <rFont val="ＭＳ 明朝"/>
        <family val="1"/>
        <charset val="128"/>
      </rPr>
      <t/>
    </r>
  </si>
  <si>
    <r>
      <t>3月</t>
    </r>
    <r>
      <rPr>
        <sz val="10"/>
        <color theme="1"/>
        <rFont val="ＭＳ 明朝"/>
        <family val="1"/>
        <charset val="128"/>
      </rPr>
      <t/>
    </r>
  </si>
  <si>
    <t>１．活動推進費</t>
  </si>
  <si>
    <t>２．実践活動</t>
  </si>
  <si>
    <t>【当初】</t>
    <rPh sb="1" eb="3">
      <t>トウショ</t>
    </rPh>
    <phoneticPr fontId="2"/>
  </si>
  <si>
    <t>【変更】</t>
    <rPh sb="1" eb="3">
      <t>ヘンコウ</t>
    </rPh>
    <phoneticPr fontId="2"/>
  </si>
  <si>
    <t>講習の名称</t>
  </si>
  <si>
    <t>講習の内容</t>
  </si>
  <si>
    <t>実施月</t>
  </si>
  <si>
    <t>月</t>
  </si>
  <si>
    <t>（注２）　地域外関係者との現地確認や活動内容の調整を必ず行うこと。</t>
    <rPh sb="1" eb="2">
      <t>チュウ</t>
    </rPh>
    <rPh sb="5" eb="8">
      <t>チイキガイ</t>
    </rPh>
    <rPh sb="8" eb="11">
      <t>カンケイシャ</t>
    </rPh>
    <rPh sb="13" eb="15">
      <t>ゲンチ</t>
    </rPh>
    <rPh sb="15" eb="17">
      <t>カクニン</t>
    </rPh>
    <rPh sb="18" eb="20">
      <t>カツドウ</t>
    </rPh>
    <rPh sb="20" eb="22">
      <t>ナイヨウ</t>
    </rPh>
    <rPh sb="23" eb="25">
      <t>チョウセイ</t>
    </rPh>
    <rPh sb="26" eb="27">
      <t>カナラ</t>
    </rPh>
    <rPh sb="28" eb="29">
      <t>オコナ</t>
    </rPh>
    <phoneticPr fontId="2"/>
  </si>
  <si>
    <t>円</t>
    <rPh sb="0" eb="1">
      <t>エン</t>
    </rPh>
    <phoneticPr fontId="2"/>
  </si>
  <si>
    <t>Ａ-２ 地域環境保全タイプ（侵入竹除去、竹林整備）</t>
    <rPh sb="14" eb="17">
      <t>シンニュウチク</t>
    </rPh>
    <rPh sb="17" eb="19">
      <t>ジョキョ</t>
    </rPh>
    <rPh sb="20" eb="22">
      <t>チクリン</t>
    </rPh>
    <rPh sb="22" eb="24">
      <t>セイビ</t>
    </rPh>
    <phoneticPr fontId="2"/>
  </si>
  <si>
    <t>間伐・造材・搬出</t>
    <rPh sb="0" eb="2">
      <t>カンバツ</t>
    </rPh>
    <rPh sb="3" eb="5">
      <t>ゾウザイ</t>
    </rPh>
    <rPh sb="6" eb="8">
      <t>ハンシュツ</t>
    </rPh>
    <phoneticPr fontId="2"/>
  </si>
  <si>
    <t>Ｄ 関係人口創出・維持タイプ（１回以上）</t>
    <rPh sb="2" eb="4">
      <t>カンケイ</t>
    </rPh>
    <rPh sb="4" eb="6">
      <t>ジンコウ</t>
    </rPh>
    <rPh sb="6" eb="8">
      <t>ソウシュツ</t>
    </rPh>
    <rPh sb="9" eb="11">
      <t>イジ</t>
    </rPh>
    <rPh sb="16" eb="17">
      <t>カイ</t>
    </rPh>
    <rPh sb="17" eb="19">
      <t>イジョウ</t>
    </rPh>
    <phoneticPr fontId="2"/>
  </si>
  <si>
    <t>　予定区域内の森林において、７月の集中豪雨により土砂崩れが発生したため、崩壊した森林での作業が不可能となった。このため、崩壊地部分の面積０．５haが減となった。</t>
    <rPh sb="1" eb="6">
      <t>ヨテイクイキナイ</t>
    </rPh>
    <rPh sb="7" eb="9">
      <t>シンリン</t>
    </rPh>
    <rPh sb="15" eb="16">
      <t>ツキ</t>
    </rPh>
    <rPh sb="17" eb="21">
      <t>シュウチュウゴウウ</t>
    </rPh>
    <rPh sb="24" eb="26">
      <t>ドシャ</t>
    </rPh>
    <rPh sb="26" eb="27">
      <t>クズ</t>
    </rPh>
    <rPh sb="29" eb="31">
      <t>ハッセイ</t>
    </rPh>
    <rPh sb="36" eb="38">
      <t>ホウカイ</t>
    </rPh>
    <rPh sb="40" eb="42">
      <t>シンリン</t>
    </rPh>
    <rPh sb="44" eb="46">
      <t>サギョウ</t>
    </rPh>
    <rPh sb="47" eb="50">
      <t>フカノウ</t>
    </rPh>
    <rPh sb="60" eb="65">
      <t>ホウカイチブブン</t>
    </rPh>
    <rPh sb="66" eb="68">
      <t>メンセキ</t>
    </rPh>
    <rPh sb="74" eb="75">
      <t>ゲン</t>
    </rPh>
    <phoneticPr fontId="2"/>
  </si>
  <si>
    <t>３．資機材・施設の整備等</t>
    <rPh sb="11" eb="12">
      <t>ナド</t>
    </rPh>
    <phoneticPr fontId="2"/>
  </si>
  <si>
    <r>
      <t xml:space="preserve">地域環境保全タイプ
</t>
    </r>
    <r>
      <rPr>
        <sz val="10"/>
        <rFont val="ＭＳ Ｐ明朝"/>
        <family val="1"/>
        <charset val="128"/>
      </rPr>
      <t>（侵入竹除去、竹林整備）</t>
    </r>
    <rPh sb="11" eb="16">
      <t>シンニュウタケジョキョ</t>
    </rPh>
    <rPh sb="17" eb="21">
      <t>チクリンセイビ</t>
    </rPh>
    <phoneticPr fontId="2"/>
  </si>
  <si>
    <t>間伐等（除伐、枝打ちを含む。）の実施面積</t>
    <rPh sb="0" eb="3">
      <t>カンバツトウ</t>
    </rPh>
    <rPh sb="4" eb="6">
      <t>ジョバツ</t>
    </rPh>
    <rPh sb="7" eb="9">
      <t>エダウ</t>
    </rPh>
    <rPh sb="11" eb="12">
      <t>フク</t>
    </rPh>
    <rPh sb="16" eb="18">
      <t>ジッシ</t>
    </rPh>
    <rPh sb="18" eb="20">
      <t>メンセキ</t>
    </rPh>
    <phoneticPr fontId="2"/>
  </si>
  <si>
    <t>当該年度に長期にわたり手入れをしていなかったと考えられる里山林を整備する面積</t>
    <rPh sb="0" eb="2">
      <t>トウガイ</t>
    </rPh>
    <rPh sb="2" eb="4">
      <t>ネンド</t>
    </rPh>
    <rPh sb="5" eb="7">
      <t>チョウキ</t>
    </rPh>
    <rPh sb="11" eb="13">
      <t>テイ</t>
    </rPh>
    <rPh sb="23" eb="24">
      <t>カンガ</t>
    </rPh>
    <rPh sb="28" eb="31">
      <t>サトヤマリン</t>
    </rPh>
    <rPh sb="32" eb="34">
      <t>セイビ</t>
    </rPh>
    <rPh sb="36" eb="38">
      <t>メンセキ</t>
    </rPh>
    <phoneticPr fontId="2"/>
  </si>
  <si>
    <r>
      <t>記載要領：</t>
    </r>
    <r>
      <rPr>
        <u/>
        <sz val="11"/>
        <rFont val="ＭＳ 明朝"/>
        <family val="1"/>
        <charset val="128"/>
      </rPr>
      <t>上段に変更する数量・金額</t>
    </r>
    <r>
      <rPr>
        <sz val="11"/>
        <rFont val="ＭＳ 明朝"/>
        <family val="1"/>
        <charset val="128"/>
      </rPr>
      <t>を、下段に交付決定時の数量・金額を（　）書で記入する。</t>
    </r>
    <phoneticPr fontId="2"/>
  </si>
  <si>
    <t>：</t>
    <phoneticPr fontId="2"/>
  </si>
  <si>
    <t>６．月別スケジュール</t>
  </si>
  <si>
    <r>
      <t>10</t>
    </r>
    <r>
      <rPr>
        <sz val="10"/>
        <color theme="1"/>
        <rFont val="ＭＳ 明朝"/>
        <family val="1"/>
        <charset val="128"/>
      </rPr>
      <t>月</t>
    </r>
  </si>
  <si>
    <r>
      <t>11</t>
    </r>
    <r>
      <rPr>
        <sz val="10"/>
        <color theme="1"/>
        <rFont val="ＭＳ 明朝"/>
        <family val="1"/>
        <charset val="128"/>
      </rPr>
      <t>月</t>
    </r>
  </si>
  <si>
    <r>
      <t>12月</t>
    </r>
    <r>
      <rPr>
        <sz val="10"/>
        <color theme="1"/>
        <rFont val="ＭＳ 明朝"/>
        <family val="1"/>
        <charset val="128"/>
      </rPr>
      <t/>
    </r>
  </si>
  <si>
    <t>Ａ-１ 地域環境保全タイプ（里山林保全）</t>
    <phoneticPr fontId="2"/>
  </si>
  <si>
    <t>安全講習会（ﾁｪｰﾝｿｰ）</t>
    <phoneticPr fontId="2"/>
  </si>
  <si>
    <t>Ｂ 森林資源利用タイプ</t>
    <phoneticPr fontId="2"/>
  </si>
  <si>
    <t>Ｃ 森林機能強化タイプ</t>
    <phoneticPr fontId="2"/>
  </si>
  <si>
    <t>作業道の補修</t>
    <phoneticPr fontId="2"/>
  </si>
  <si>
    <t>地域外関係者との活動</t>
    <phoneticPr fontId="2"/>
  </si>
  <si>
    <t>７．安全講習等の名称及び内容</t>
    <phoneticPr fontId="2"/>
  </si>
  <si>
    <t>刈払機の基本操作、安全作業、熱中症及びハチ刺され対策等</t>
    <rPh sb="0" eb="2">
      <t>カリハラ</t>
    </rPh>
    <rPh sb="2" eb="3">
      <t>キ</t>
    </rPh>
    <rPh sb="4" eb="6">
      <t>キホン</t>
    </rPh>
    <rPh sb="6" eb="8">
      <t>ソウサ</t>
    </rPh>
    <rPh sb="9" eb="11">
      <t>アンゼン</t>
    </rPh>
    <rPh sb="11" eb="13">
      <t>サギョウ</t>
    </rPh>
    <rPh sb="14" eb="17">
      <t>ネッチュウショウ</t>
    </rPh>
    <rPh sb="17" eb="18">
      <t>オヨ</t>
    </rPh>
    <rPh sb="21" eb="22">
      <t>サ</t>
    </rPh>
    <rPh sb="24" eb="26">
      <t>タイサク</t>
    </rPh>
    <rPh sb="26" eb="27">
      <t>トウ</t>
    </rPh>
    <phoneticPr fontId="2"/>
  </si>
  <si>
    <t>チェーンソーの基本操作、安全作業、目立て等メンテナンス</t>
    <rPh sb="7" eb="9">
      <t>キホン</t>
    </rPh>
    <rPh sb="9" eb="11">
      <t>ソウサ</t>
    </rPh>
    <rPh sb="12" eb="14">
      <t>アンゼン</t>
    </rPh>
    <rPh sb="14" eb="16">
      <t>サギョウ</t>
    </rPh>
    <rPh sb="17" eb="19">
      <t>メタ</t>
    </rPh>
    <rPh sb="20" eb="21">
      <t>トウ</t>
    </rPh>
    <phoneticPr fontId="2"/>
  </si>
  <si>
    <r>
      <t>（注）安全講習等は、</t>
    </r>
    <r>
      <rPr>
        <u/>
        <sz val="10"/>
        <rFont val="ＭＳ 明朝"/>
        <family val="1"/>
        <charset val="128"/>
      </rPr>
      <t>各活動組織の対象森林内</t>
    </r>
    <r>
      <rPr>
        <sz val="10"/>
        <rFont val="ＭＳ 明朝"/>
        <family val="1"/>
        <charset val="128"/>
      </rPr>
      <t>で実施すること。</t>
    </r>
    <rPh sb="3" eb="5">
      <t>アンゼン</t>
    </rPh>
    <rPh sb="5" eb="7">
      <t>コウシュウ</t>
    </rPh>
    <rPh sb="7" eb="8">
      <t>トウ</t>
    </rPh>
    <rPh sb="10" eb="13">
      <t>カクカツドウ</t>
    </rPh>
    <rPh sb="13" eb="15">
      <t>ソシキ</t>
    </rPh>
    <rPh sb="16" eb="18">
      <t>タイショウ</t>
    </rPh>
    <rPh sb="18" eb="20">
      <t>シンリン</t>
    </rPh>
    <rPh sb="20" eb="21">
      <t>ナイ</t>
    </rPh>
    <rPh sb="22" eb="24">
      <t>ジッシ</t>
    </rPh>
    <phoneticPr fontId="2"/>
  </si>
  <si>
    <t>８．関係人口創出・維持タイプの相手先及び活動内容</t>
    <rPh sb="2" eb="4">
      <t>カンケイ</t>
    </rPh>
    <rPh sb="4" eb="6">
      <t>ジンコウ</t>
    </rPh>
    <rPh sb="6" eb="8">
      <t>ソウシュツ</t>
    </rPh>
    <rPh sb="9" eb="11">
      <t>イジ</t>
    </rPh>
    <rPh sb="15" eb="17">
      <t>アイテ</t>
    </rPh>
    <rPh sb="17" eb="18">
      <t>サキ</t>
    </rPh>
    <rPh sb="18" eb="19">
      <t>オヨ</t>
    </rPh>
    <rPh sb="20" eb="22">
      <t>カツドウ</t>
    </rPh>
    <rPh sb="22" eb="24">
      <t>ナイヨウ</t>
    </rPh>
    <phoneticPr fontId="2"/>
  </si>
  <si>
    <t>佐藤 ○○（○○市）、鈴木 ○○（○○市）、斉藤 ○○（○○市）、大久保 ○○（○○市）、○○ ○○（○○市）、・・・・・・（１０名以上記入）</t>
    <rPh sb="8" eb="9">
      <t>シ</t>
    </rPh>
    <phoneticPr fontId="2"/>
  </si>
  <si>
    <t>雑草木の刈払い、広葉樹の植樹・落ち葉さらい、竹林整備、薪割体験、竹かご作り体験</t>
    <rPh sb="2" eb="3">
      <t>キ</t>
    </rPh>
    <rPh sb="15" eb="16">
      <t>オ</t>
    </rPh>
    <rPh sb="17" eb="18">
      <t>バ</t>
    </rPh>
    <rPh sb="22" eb="24">
      <t>チクリン</t>
    </rPh>
    <rPh sb="24" eb="26">
      <t>セイビ</t>
    </rPh>
    <rPh sb="27" eb="28">
      <t>マキ</t>
    </rPh>
    <rPh sb="28" eb="29">
      <t>ワリ</t>
    </rPh>
    <rPh sb="29" eb="31">
      <t>タイケン</t>
    </rPh>
    <rPh sb="32" eb="33">
      <t>タケ</t>
    </rPh>
    <rPh sb="35" eb="36">
      <t>ヅク</t>
    </rPh>
    <rPh sb="37" eb="39">
      <t>タイケン</t>
    </rPh>
    <phoneticPr fontId="2"/>
  </si>
  <si>
    <t>別紙様式６（実施要領様式第１４号）</t>
    <phoneticPr fontId="2"/>
  </si>
  <si>
    <t>地域外関係者の相手先名　(地域外を確認するための居住地を記載)</t>
    <rPh sb="0" eb="2">
      <t>チイキ</t>
    </rPh>
    <rPh sb="2" eb="3">
      <t>ガイ</t>
    </rPh>
    <rPh sb="3" eb="6">
      <t>カンケイシャ</t>
    </rPh>
    <rPh sb="7" eb="9">
      <t>アイテ</t>
    </rPh>
    <rPh sb="9" eb="10">
      <t>サキ</t>
    </rPh>
    <rPh sb="10" eb="11">
      <t>メイ</t>
    </rPh>
    <rPh sb="13" eb="15">
      <t>チイキ</t>
    </rPh>
    <rPh sb="15" eb="16">
      <t>ガイ</t>
    </rPh>
    <rPh sb="17" eb="19">
      <t>カクニン</t>
    </rPh>
    <rPh sb="24" eb="27">
      <t>キョジュウチ</t>
    </rPh>
    <rPh sb="28" eb="30">
      <t>キサイ</t>
    </rPh>
    <phoneticPr fontId="2"/>
  </si>
  <si>
    <t>活動内容　（体験的なものだけでなく森林整備も実施する）</t>
    <rPh sb="0" eb="2">
      <t>カツドウ</t>
    </rPh>
    <rPh sb="2" eb="4">
      <t>ナイヨウ</t>
    </rPh>
    <rPh sb="6" eb="9">
      <t>タイケンテキ</t>
    </rPh>
    <rPh sb="17" eb="19">
      <t>シンリン</t>
    </rPh>
    <rPh sb="19" eb="21">
      <t>セイビ</t>
    </rPh>
    <rPh sb="22" eb="24">
      <t>ジッシ</t>
    </rPh>
    <phoneticPr fontId="2"/>
  </si>
  <si>
    <r>
      <t>（注１）　</t>
    </r>
    <r>
      <rPr>
        <u/>
        <sz val="10"/>
        <rFont val="ＭＳ Ｐ明朝"/>
        <family val="1"/>
        <charset val="128"/>
      </rPr>
      <t>１０名以上の地域外関係者が参加</t>
    </r>
    <r>
      <rPr>
        <sz val="10"/>
        <rFont val="ＭＳ Ｐ明朝"/>
        <family val="1"/>
        <charset val="128"/>
      </rPr>
      <t>することが必須。</t>
    </r>
    <rPh sb="1" eb="2">
      <t>チュウ</t>
    </rPh>
    <rPh sb="7" eb="8">
      <t>メイ</t>
    </rPh>
    <rPh sb="8" eb="10">
      <t>イジョウ</t>
    </rPh>
    <rPh sb="11" eb="14">
      <t>チイキガイ</t>
    </rPh>
    <rPh sb="14" eb="17">
      <t>カンケイシャ</t>
    </rPh>
    <rPh sb="18" eb="20">
      <t>サンカ</t>
    </rPh>
    <rPh sb="25" eb="27">
      <t>ヒッス</t>
    </rPh>
    <phoneticPr fontId="2"/>
  </si>
  <si>
    <r>
      <t>（</t>
    </r>
    <r>
      <rPr>
        <b/>
        <u/>
        <sz val="12"/>
        <color rgb="FFFFC000"/>
        <rFont val="ＭＳ Ｐゴシック"/>
        <family val="3"/>
        <charset val="128"/>
        <scheme val="minor"/>
      </rPr>
      <t>黄色の枠</t>
    </r>
    <r>
      <rPr>
        <b/>
        <sz val="12"/>
        <color theme="1"/>
        <rFont val="ＭＳ Ｐゴシック"/>
        <family val="3"/>
        <charset val="128"/>
        <scheme val="minor"/>
      </rPr>
      <t>にカーソルを合わせ、右横の▼ボタンで、該当する「年度」を選択してください。）</t>
    </r>
    <rPh sb="16" eb="17">
      <t>ヨコ</t>
    </rPh>
    <rPh sb="24" eb="26">
      <t>ガイトウ</t>
    </rPh>
    <rPh sb="29" eb="31">
      <t>ネンド</t>
    </rPh>
    <phoneticPr fontId="2"/>
  </si>
  <si>
    <r>
      <rPr>
        <b/>
        <u/>
        <sz val="12"/>
        <color rgb="FFFFC000"/>
        <rFont val="ＭＳ Ｐゴシック"/>
        <family val="3"/>
        <charset val="128"/>
        <scheme val="minor"/>
      </rPr>
      <t>黄色の枠</t>
    </r>
    <r>
      <rPr>
        <b/>
        <sz val="12"/>
        <rFont val="ＭＳ Ｐゴシック"/>
        <family val="3"/>
        <charset val="128"/>
        <scheme val="minor"/>
      </rPr>
      <t>にカーソルを合わせ、右横の▼ボタンで、回数を選択してください。</t>
    </r>
    <rPh sb="15" eb="16">
      <t>ヨコ</t>
    </rPh>
    <rPh sb="23" eb="25">
      <t>カイスウ</t>
    </rPh>
    <phoneticPr fontId="2"/>
  </si>
  <si>
    <t>令和５年度</t>
    <rPh sb="0" eb="2">
      <t>レイワ</t>
    </rPh>
    <rPh sb="3" eb="5">
      <t>ネンド</t>
    </rPh>
    <phoneticPr fontId="2"/>
  </si>
  <si>
    <t>令和４年度</t>
    <rPh sb="0" eb="2">
      <t>レイワ</t>
    </rPh>
    <rPh sb="3" eb="5">
      <t>ネンド</t>
    </rPh>
    <phoneticPr fontId="2"/>
  </si>
  <si>
    <t>令和３年度</t>
    <rPh sb="0" eb="2">
      <t>レイワ</t>
    </rPh>
    <rPh sb="3" eb="5">
      <t>ネンド</t>
    </rPh>
    <phoneticPr fontId="2"/>
  </si>
  <si>
    <t>令和２年度</t>
    <rPh sb="0" eb="2">
      <t>レイワ</t>
    </rPh>
    <rPh sb="3" eb="5">
      <t>ネンド</t>
    </rPh>
    <phoneticPr fontId="2"/>
  </si>
  <si>
    <t>令和元年度</t>
    <rPh sb="0" eb="2">
      <t>レイワ</t>
    </rPh>
    <rPh sb="2" eb="3">
      <t>ゲン</t>
    </rPh>
    <rPh sb="3" eb="5">
      <t>ネンド</t>
    </rPh>
    <phoneticPr fontId="2"/>
  </si>
  <si>
    <r>
      <t>初年度のみ交付対象となります。</t>
    </r>
    <r>
      <rPr>
        <b/>
        <u/>
        <sz val="12"/>
        <color rgb="FFFFC000"/>
        <rFont val="ＭＳ Ｐゴシック"/>
        <family val="3"/>
        <charset val="128"/>
        <scheme val="minor"/>
      </rPr>
      <t>黄色の枠</t>
    </r>
    <r>
      <rPr>
        <b/>
        <sz val="12"/>
        <rFont val="ＭＳ Ｐゴシック"/>
        <family val="3"/>
        <charset val="128"/>
        <scheme val="minor"/>
      </rPr>
      <t>にカーソルを合わせ、</t>
    </r>
    <r>
      <rPr>
        <b/>
        <u/>
        <sz val="12"/>
        <rFont val="ＭＳ Ｐゴシック"/>
        <family val="3"/>
        <charset val="128"/>
        <scheme val="minor"/>
      </rPr>
      <t>右横の▼ボタン</t>
    </r>
    <r>
      <rPr>
        <b/>
        <sz val="12"/>
        <rFont val="ＭＳ Ｐゴシック"/>
        <family val="3"/>
        <charset val="128"/>
        <scheme val="minor"/>
      </rPr>
      <t>で、金額を選択してください。</t>
    </r>
    <rPh sb="0" eb="3">
      <t>ショネンド</t>
    </rPh>
    <rPh sb="5" eb="7">
      <t>コウフ</t>
    </rPh>
    <rPh sb="7" eb="9">
      <t>タイショウ</t>
    </rPh>
    <rPh sb="15" eb="17">
      <t>キイロ</t>
    </rPh>
    <rPh sb="18" eb="19">
      <t>ワク</t>
    </rPh>
    <rPh sb="25" eb="26">
      <t>ア</t>
    </rPh>
    <rPh sb="29" eb="30">
      <t>ミギ</t>
    </rPh>
    <rPh sb="30" eb="31">
      <t>ヨコ</t>
    </rPh>
    <rPh sb="38" eb="40">
      <t>キンガク</t>
    </rPh>
    <rPh sb="41" eb="43">
      <t>センタク</t>
    </rPh>
    <phoneticPr fontId="2"/>
  </si>
  <si>
    <t>安全講習会（刈払機）</t>
    <rPh sb="0" eb="2">
      <t>アンゼン</t>
    </rPh>
    <rPh sb="2" eb="5">
      <t>コウシュウカイ</t>
    </rPh>
    <rPh sb="6" eb="8">
      <t>カリハラ</t>
    </rPh>
    <rPh sb="8" eb="9">
      <t>キ</t>
    </rPh>
    <phoneticPr fontId="2"/>
  </si>
  <si>
    <t>安全講習会（チェーンソー）</t>
    <rPh sb="0" eb="2">
      <t>アンゼン</t>
    </rPh>
    <rPh sb="2" eb="5">
      <t>コウシュウカイ</t>
    </rPh>
    <phoneticPr fontId="2"/>
  </si>
  <si>
    <t>　モニタリング箇所調査・設定</t>
    <rPh sb="7" eb="9">
      <t>カショ</t>
    </rPh>
    <phoneticPr fontId="2"/>
  </si>
  <si>
    <t>　　　雑草木の刈払い</t>
    <rPh sb="3" eb="6">
      <t>ザッソウボク</t>
    </rPh>
    <phoneticPr fontId="2"/>
  </si>
  <si>
    <t>　　枯損木伐採・集積</t>
    <rPh sb="2" eb="5">
      <t>コソンキ</t>
    </rPh>
    <rPh sb="5" eb="7">
      <t>バッサイ</t>
    </rPh>
    <rPh sb="8" eb="10">
      <t>シュウセキ</t>
    </rPh>
    <phoneticPr fontId="2"/>
  </si>
  <si>
    <t>　　　　　</t>
    <phoneticPr fontId="2"/>
  </si>
  <si>
    <t>安全講習会（刈払機）</t>
    <rPh sb="6" eb="8">
      <t>カリハラ</t>
    </rPh>
    <rPh sb="8" eb="9">
      <t>キ</t>
    </rPh>
    <phoneticPr fontId="2"/>
  </si>
  <si>
    <t xml:space="preserve">      枯損竹の片付け</t>
    <phoneticPr fontId="2"/>
  </si>
  <si>
    <t>　　</t>
    <phoneticPr fontId="2"/>
  </si>
  <si>
    <t>　不要竹の伐採・整理</t>
    <phoneticPr fontId="2"/>
  </si>
  <si>
    <t xml:space="preserve"> 作業道の作設</t>
    <phoneticPr fontId="2"/>
  </si>
  <si>
    <t xml:space="preserve"> 地域外関係者との事前打合せ</t>
    <phoneticPr fontId="2"/>
  </si>
  <si>
    <t xml:space="preserve"> 準備</t>
    <phoneticPr fontId="2"/>
  </si>
  <si>
    <t xml:space="preserve"> 活動後意見交換会</t>
    <phoneticPr fontId="2"/>
  </si>
  <si>
    <t xml:space="preserve">  刈払機購入</t>
    <phoneticPr fontId="2"/>
  </si>
  <si>
    <t>　　　</t>
    <phoneticPr fontId="2"/>
  </si>
  <si>
    <t xml:space="preserve"> 簡易トイレ設置</t>
    <phoneticPr fontId="2"/>
  </si>
  <si>
    <t xml:space="preserve">  薪ストーブ購入</t>
    <phoneticPr fontId="2"/>
  </si>
  <si>
    <t>　森林調査及び活動内容の話し合い</t>
    <rPh sb="5" eb="6">
      <t>オヨ</t>
    </rPh>
    <rPh sb="7" eb="11">
      <t>カツドウナイヨウ</t>
    </rPh>
    <rPh sb="12" eb="13">
      <t>ハナ</t>
    </rPh>
    <rPh sb="14" eb="15">
      <t>ア</t>
    </rPh>
    <phoneticPr fontId="2"/>
  </si>
  <si>
    <t>様</t>
    <rPh sb="0" eb="1">
      <t>サマ</t>
    </rPh>
    <phoneticPr fontId="2"/>
  </si>
  <si>
    <t>森林・山村多面的機能発揮対策の採択通知内容の変更について</t>
    <rPh sb="15" eb="17">
      <t>サイタク</t>
    </rPh>
    <rPh sb="17" eb="19">
      <t>ツウチ</t>
    </rPh>
    <rPh sb="19" eb="21">
      <t>ナイヨウ</t>
    </rPh>
    <rPh sb="22" eb="24">
      <t>ヘンコウ</t>
    </rPh>
    <phoneticPr fontId="2"/>
  </si>
  <si>
    <r>
      <t>活動組織名を</t>
    </r>
    <r>
      <rPr>
        <b/>
        <u/>
        <sz val="12"/>
        <color rgb="FF0000CC"/>
        <rFont val="ＭＳ Ｐゴシック"/>
        <family val="3"/>
        <charset val="128"/>
      </rPr>
      <t>直接入力</t>
    </r>
    <r>
      <rPr>
        <b/>
        <sz val="12"/>
        <rFont val="ＭＳ Ｐゴシック"/>
        <family val="3"/>
        <charset val="128"/>
      </rPr>
      <t>。</t>
    </r>
    <rPh sb="0" eb="2">
      <t>カツドウ</t>
    </rPh>
    <rPh sb="2" eb="5">
      <t>ソシキメイ</t>
    </rPh>
    <rPh sb="6" eb="8">
      <t>チョクセツ</t>
    </rPh>
    <rPh sb="8" eb="10">
      <t>ニュウリョク</t>
    </rPh>
    <phoneticPr fontId="2"/>
  </si>
  <si>
    <r>
      <t>代表者の「</t>
    </r>
    <r>
      <rPr>
        <b/>
        <u/>
        <sz val="12"/>
        <color rgb="FF0000CC"/>
        <rFont val="ＭＳ Ｐゴシック"/>
        <family val="3"/>
        <charset val="128"/>
      </rPr>
      <t>役職名」と「氏名」を直接入力</t>
    </r>
    <r>
      <rPr>
        <b/>
        <sz val="12"/>
        <rFont val="ＭＳ Ｐゴシック"/>
        <family val="3"/>
        <charset val="128"/>
      </rPr>
      <t>。</t>
    </r>
    <rPh sb="0" eb="3">
      <t>ダイヒョウシャ</t>
    </rPh>
    <rPh sb="5" eb="7">
      <t>ヤクショク</t>
    </rPh>
    <rPh sb="7" eb="8">
      <t>メイ</t>
    </rPh>
    <rPh sb="11" eb="13">
      <t>シメイ</t>
    </rPh>
    <rPh sb="15" eb="17">
      <t>チョクセツ</t>
    </rPh>
    <rPh sb="17" eb="19">
      <t>ニュウリョク</t>
    </rPh>
    <phoneticPr fontId="2"/>
  </si>
  <si>
    <t>代表</t>
    <phoneticPr fontId="2"/>
  </si>
  <si>
    <t>栃木の里山を守る会</t>
    <rPh sb="0" eb="2">
      <t>トチギ</t>
    </rPh>
    <rPh sb="3" eb="5">
      <t>サトヤマ</t>
    </rPh>
    <rPh sb="6" eb="7">
      <t>マモ</t>
    </rPh>
    <rPh sb="8" eb="9">
      <t>カイ</t>
    </rPh>
    <phoneticPr fontId="2"/>
  </si>
  <si>
    <t>栃木　一郎</t>
    <rPh sb="0" eb="2">
      <t>トチギ</t>
    </rPh>
    <rPh sb="3" eb="5">
      <t>イチロウ</t>
    </rPh>
    <phoneticPr fontId="2"/>
  </si>
  <si>
    <t>理事長</t>
    <rPh sb="0" eb="3">
      <t>リジチョウ</t>
    </rPh>
    <phoneticPr fontId="2"/>
  </si>
  <si>
    <t>資機材・施設の整備等（林内作業車、薪割り機、薪ストーブ又は炭焼き小屋等）</t>
    <rPh sb="9" eb="10">
      <t>トウ</t>
    </rPh>
    <rPh sb="11" eb="12">
      <t>ハヤシ</t>
    </rPh>
    <rPh sb="12" eb="13">
      <t>ナイ</t>
    </rPh>
    <rPh sb="13" eb="15">
      <t>サギョウ</t>
    </rPh>
    <rPh sb="15" eb="16">
      <t>シャ</t>
    </rPh>
    <rPh sb="17" eb="18">
      <t>マキ</t>
    </rPh>
    <rPh sb="18" eb="19">
      <t>ワ</t>
    </rPh>
    <rPh sb="20" eb="21">
      <t>キ</t>
    </rPh>
    <rPh sb="22" eb="23">
      <t>マキ</t>
    </rPh>
    <rPh sb="27" eb="28">
      <t>マタ</t>
    </rPh>
    <rPh sb="29" eb="31">
      <t>スミヤ</t>
    </rPh>
    <rPh sb="32" eb="34">
      <t>ゴヤ</t>
    </rPh>
    <phoneticPr fontId="2"/>
  </si>
  <si>
    <t>実施開始年度</t>
    <rPh sb="0" eb="2">
      <t>ジッシ</t>
    </rPh>
    <rPh sb="2" eb="4">
      <t>カイシ</t>
    </rPh>
    <rPh sb="4" eb="6">
      <t>ネンド</t>
    </rPh>
    <phoneticPr fontId="2"/>
  </si>
  <si>
    <t>実施年数</t>
    <rPh sb="0" eb="2">
      <t>ジッシ</t>
    </rPh>
    <rPh sb="2" eb="4">
      <t>ネンスウ</t>
    </rPh>
    <phoneticPr fontId="2"/>
  </si>
  <si>
    <t>付けと環み第</t>
    <phoneticPr fontId="2"/>
  </si>
  <si>
    <t>号で採択通知のあった森林・山村多面的機能発揮対策</t>
    <phoneticPr fontId="2"/>
  </si>
  <si>
    <t>について下記のとおり変更したいので、公益社団法人とちぎ環境・みどり推進機構森林・山村多面的機能発揮対策交付</t>
    <phoneticPr fontId="2"/>
  </si>
  <si>
    <t>金交付要領第６の規定に基づき提出します。</t>
    <phoneticPr fontId="2"/>
  </si>
  <si>
    <t>当該事業を始めた「年度」。</t>
    <rPh sb="0" eb="4">
      <t>トウガイジギョウ</t>
    </rPh>
    <rPh sb="5" eb="6">
      <t>ハジ</t>
    </rPh>
    <rPh sb="9" eb="11">
      <t>ネンド</t>
    </rPh>
    <phoneticPr fontId="2"/>
  </si>
  <si>
    <t>関係人口創出回数</t>
    <rPh sb="0" eb="4">
      <t>カンケイジンコウ</t>
    </rPh>
    <rPh sb="4" eb="6">
      <t>ソウシュツ</t>
    </rPh>
    <rPh sb="6" eb="8">
      <t>カイスウ</t>
    </rPh>
    <phoneticPr fontId="2"/>
  </si>
  <si>
    <t>計</t>
    <rPh sb="0" eb="1">
      <t>ケイ</t>
    </rPh>
    <phoneticPr fontId="2"/>
  </si>
  <si>
    <t>交付金単価・実施年数</t>
    <rPh sb="0" eb="5">
      <t>コウフキンタンカ</t>
    </rPh>
    <rPh sb="6" eb="10">
      <t>ジッシネンスウ</t>
    </rPh>
    <phoneticPr fontId="2"/>
  </si>
  <si>
    <r>
      <rPr>
        <b/>
        <sz val="12"/>
        <color rgb="FF008000"/>
        <rFont val="ＭＳ Ｐゴシック"/>
        <family val="3"/>
        <charset val="128"/>
        <scheme val="minor"/>
      </rPr>
      <t>緑色の枠</t>
    </r>
    <r>
      <rPr>
        <b/>
        <sz val="12"/>
        <rFont val="ＭＳ Ｐゴシック"/>
        <family val="3"/>
        <charset val="128"/>
        <scheme val="minor"/>
      </rPr>
      <t>に「面積」(数字のみ)を入力してください。</t>
    </r>
  </si>
  <si>
    <r>
      <rPr>
        <b/>
        <sz val="12"/>
        <color rgb="FF008000"/>
        <rFont val="ＭＳ Ｐゴシック"/>
        <family val="3"/>
        <charset val="128"/>
        <scheme val="minor"/>
      </rPr>
      <t>青色の枠</t>
    </r>
    <r>
      <rPr>
        <b/>
        <sz val="12"/>
        <rFont val="ＭＳ Ｐゴシック"/>
        <family val="3"/>
        <charset val="128"/>
        <scheme val="minor"/>
      </rPr>
      <t xml:space="preserve">に自己負担分を含む「賃借料（全額）」(数字のみ)を入力してください。
</t>
    </r>
    <r>
      <rPr>
        <b/>
        <sz val="12"/>
        <color rgb="FFFF0000"/>
        <rFont val="ＭＳ Ｐゴシック"/>
        <family val="3"/>
        <charset val="128"/>
        <scheme val="minor"/>
      </rPr>
      <t>（「国交付金額」は千円未満切り捨てになります）</t>
    </r>
    <phoneticPr fontId="2"/>
  </si>
  <si>
    <r>
      <rPr>
        <b/>
        <sz val="12"/>
        <color rgb="FF008000"/>
        <rFont val="ＭＳ Ｐゴシック"/>
        <family val="3"/>
        <charset val="128"/>
        <scheme val="minor"/>
      </rPr>
      <t>青色の枠</t>
    </r>
    <r>
      <rPr>
        <b/>
        <sz val="12"/>
        <rFont val="ＭＳ Ｐゴシック"/>
        <family val="3"/>
        <charset val="128"/>
        <scheme val="minor"/>
      </rPr>
      <t xml:space="preserve">に自己負担分を含む「購入金額（全額）」(数字のみ)を入力してください。
</t>
    </r>
    <r>
      <rPr>
        <b/>
        <sz val="12"/>
        <color rgb="FFFF0000"/>
        <rFont val="ＭＳ Ｐゴシック"/>
        <family val="3"/>
        <charset val="128"/>
        <scheme val="minor"/>
      </rPr>
      <t>（「国交付金額」は千円未満切り捨てになります）</t>
    </r>
    <phoneticPr fontId="2"/>
  </si>
  <si>
    <r>
      <rPr>
        <b/>
        <sz val="12"/>
        <color rgb="FF008000"/>
        <rFont val="ＭＳ Ｐゴシック"/>
        <family val="3"/>
        <charset val="128"/>
        <scheme val="minor"/>
      </rPr>
      <t>青色の枠</t>
    </r>
    <r>
      <rPr>
        <b/>
        <sz val="12"/>
        <rFont val="ＭＳ Ｐゴシック"/>
        <family val="3"/>
        <charset val="128"/>
        <scheme val="minor"/>
      </rPr>
      <t>に「面積」(数字のみ)を入力してください</t>
    </r>
    <rPh sb="10" eb="12">
      <t>スウジ</t>
    </rPh>
    <phoneticPr fontId="2"/>
  </si>
  <si>
    <r>
      <t>実施する場合は、</t>
    </r>
    <r>
      <rPr>
        <b/>
        <sz val="12"/>
        <color rgb="FF008000"/>
        <rFont val="ＭＳ Ｐゴシック"/>
        <family val="3"/>
        <charset val="128"/>
        <scheme val="minor"/>
      </rPr>
      <t>青色の枠</t>
    </r>
    <r>
      <rPr>
        <b/>
        <sz val="12"/>
        <rFont val="ＭＳ Ｐゴシック"/>
        <family val="3"/>
        <charset val="128"/>
        <scheme val="minor"/>
      </rPr>
      <t>に「延長」(数字のみ)を入力してください。</t>
    </r>
    <phoneticPr fontId="2"/>
  </si>
  <si>
    <r>
      <rPr>
        <b/>
        <sz val="12"/>
        <color rgb="FF008000"/>
        <rFont val="ＭＳ Ｐゴシック"/>
        <family val="3"/>
        <charset val="128"/>
        <scheme val="minor"/>
      </rPr>
      <t>緑色の枠</t>
    </r>
    <r>
      <rPr>
        <b/>
        <sz val="12"/>
        <rFont val="ＭＳ Ｐゴシック"/>
        <family val="3"/>
        <charset val="128"/>
        <scheme val="minor"/>
      </rPr>
      <t>に「面積」(数字のみ)を入力してください</t>
    </r>
    <rPh sb="0" eb="1">
      <t>ミドリ</t>
    </rPh>
    <rPh sb="10" eb="12">
      <t>スウジ</t>
    </rPh>
    <phoneticPr fontId="2"/>
  </si>
  <si>
    <r>
      <t>実施する場合は、</t>
    </r>
    <r>
      <rPr>
        <b/>
        <sz val="12"/>
        <color rgb="FF008000"/>
        <rFont val="ＭＳ Ｐゴシック"/>
        <family val="3"/>
        <charset val="128"/>
        <scheme val="minor"/>
      </rPr>
      <t>緑色の枠</t>
    </r>
    <r>
      <rPr>
        <b/>
        <sz val="12"/>
        <rFont val="ＭＳ Ｐゴシック"/>
        <family val="3"/>
        <charset val="128"/>
        <scheme val="minor"/>
      </rPr>
      <t>に「延長」(数字のみ)を入力してください。</t>
    </r>
    <rPh sb="8" eb="9">
      <t>ミドリ</t>
    </rPh>
    <phoneticPr fontId="2"/>
  </si>
  <si>
    <r>
      <rPr>
        <b/>
        <sz val="12"/>
        <color rgb="FF008000"/>
        <rFont val="ＭＳ Ｐゴシック"/>
        <family val="3"/>
        <charset val="128"/>
        <scheme val="minor"/>
      </rPr>
      <t>緑色の枠</t>
    </r>
    <r>
      <rPr>
        <b/>
        <sz val="12"/>
        <rFont val="ＭＳ Ｐゴシック"/>
        <family val="3"/>
        <charset val="128"/>
        <scheme val="minor"/>
      </rPr>
      <t>に「面積」(数字のみ)を入力してください。</t>
    </r>
    <rPh sb="0" eb="1">
      <t>ミドリ</t>
    </rPh>
    <rPh sb="6" eb="8">
      <t>メンセキ</t>
    </rPh>
    <phoneticPr fontId="2"/>
  </si>
  <si>
    <r>
      <rPr>
        <b/>
        <sz val="12"/>
        <color rgb="FF008000"/>
        <rFont val="ＭＳ Ｐゴシック"/>
        <family val="3"/>
        <charset val="128"/>
        <scheme val="minor"/>
      </rPr>
      <t>緑色の枠</t>
    </r>
    <r>
      <rPr>
        <b/>
        <sz val="12"/>
        <rFont val="ＭＳ Ｐゴシック"/>
        <family val="3"/>
        <charset val="128"/>
        <scheme val="minor"/>
      </rPr>
      <t xml:space="preserve">に自己負担分を含む「購入金額（全額）」(数字のみ)を入力してください。
</t>
    </r>
    <r>
      <rPr>
        <b/>
        <sz val="12"/>
        <color rgb="FFFF0000"/>
        <rFont val="ＭＳ Ｐゴシック"/>
        <family val="3"/>
        <charset val="128"/>
        <scheme val="minor"/>
      </rPr>
      <t>（「国交付金額」は千円未満切り捨てになります）</t>
    </r>
    <phoneticPr fontId="2"/>
  </si>
  <si>
    <r>
      <rPr>
        <b/>
        <sz val="12"/>
        <color rgb="FF008000"/>
        <rFont val="ＭＳ Ｐゴシック"/>
        <family val="3"/>
        <charset val="128"/>
        <scheme val="minor"/>
      </rPr>
      <t>緑色の枠</t>
    </r>
    <r>
      <rPr>
        <b/>
        <sz val="12"/>
        <rFont val="ＭＳ Ｐゴシック"/>
        <family val="3"/>
        <charset val="128"/>
        <scheme val="minor"/>
      </rPr>
      <t xml:space="preserve">に自己負担分を含む「賃借料（全額）」(数字のみ)を入力してください。
</t>
    </r>
    <r>
      <rPr>
        <b/>
        <sz val="12"/>
        <color rgb="FFFF0000"/>
        <rFont val="ＭＳ Ｐゴシック"/>
        <family val="3"/>
        <charset val="128"/>
        <scheme val="minor"/>
      </rPr>
      <t>（「国交付金額」は千円未満切り捨てになります）</t>
    </r>
    <phoneticPr fontId="2"/>
  </si>
  <si>
    <t>：</t>
  </si>
  <si>
    <t>理事長名は機構で記入</t>
  </si>
  <si>
    <t>令和６年度</t>
    <rPh sb="0" eb="2">
      <t>レイワ</t>
    </rPh>
    <rPh sb="3" eb="5">
      <t>ネンド</t>
    </rPh>
    <phoneticPr fontId="2"/>
  </si>
  <si>
    <t>毎年度改定すること</t>
    <rPh sb="0" eb="1">
      <t>マイ</t>
    </rPh>
    <rPh sb="3" eb="5">
      <t>カイテイ</t>
    </rPh>
    <phoneticPr fontId="2"/>
  </si>
  <si>
    <t>「令和６年９月１日」と表示したい場合は、9/1と直接入力してください。</t>
    <phoneticPr fontId="2"/>
  </si>
  <si>
    <r>
      <t>「令和６年度」と表示したい場合は、「6」 を</t>
    </r>
    <r>
      <rPr>
        <b/>
        <u/>
        <sz val="12"/>
        <color rgb="FF0000CC"/>
        <rFont val="ＭＳ Ｐゴシック"/>
        <family val="3"/>
        <charset val="128"/>
        <scheme val="minor"/>
      </rPr>
      <t>直接入力</t>
    </r>
    <r>
      <rPr>
        <b/>
        <sz val="12"/>
        <color theme="1"/>
        <rFont val="ＭＳ Ｐゴシック"/>
        <family val="3"/>
        <charset val="128"/>
        <scheme val="minor"/>
      </rPr>
      <t>。</t>
    </r>
    <rPh sb="1" eb="3">
      <t>レイワ</t>
    </rPh>
    <rPh sb="4" eb="5">
      <t>ネン</t>
    </rPh>
    <rPh sb="5" eb="6">
      <t>ド</t>
    </rPh>
    <rPh sb="8" eb="10">
      <t>ヒョウジ</t>
    </rPh>
    <rPh sb="13" eb="15">
      <t>バアイ</t>
    </rPh>
    <rPh sb="22" eb="24">
      <t>チョクセツ</t>
    </rPh>
    <rPh sb="24" eb="26">
      <t>ニュウリョク</t>
    </rPh>
    <phoneticPr fontId="2"/>
  </si>
  <si>
    <r>
      <t>・「令和6年5月24日」と表示したい場合は、「5/24」 を</t>
    </r>
    <r>
      <rPr>
        <b/>
        <u/>
        <sz val="12"/>
        <color rgb="FF0000CC"/>
        <rFont val="ＭＳ Ｐゴシック"/>
        <family val="3"/>
        <charset val="128"/>
        <scheme val="minor"/>
      </rPr>
      <t>直接入力</t>
    </r>
    <r>
      <rPr>
        <b/>
        <sz val="12"/>
        <color theme="1"/>
        <rFont val="ＭＳ Ｐゴシック"/>
        <family val="3"/>
        <charset val="128"/>
        <scheme val="minor"/>
      </rPr>
      <t>。</t>
    </r>
    <phoneticPr fontId="2"/>
  </si>
  <si>
    <r>
      <t>・当機構から通知した「採択決定通知書」の「日付、通知番号」を</t>
    </r>
    <r>
      <rPr>
        <b/>
        <u/>
        <sz val="12"/>
        <color rgb="FF0000CC"/>
        <rFont val="ＭＳ Ｐゴシック"/>
        <family val="3"/>
        <charset val="128"/>
        <scheme val="minor"/>
      </rPr>
      <t>直接入力</t>
    </r>
    <r>
      <rPr>
        <b/>
        <sz val="12"/>
        <rFont val="ＭＳ Ｐゴシック"/>
        <family val="3"/>
        <charset val="128"/>
        <scheme val="minor"/>
      </rPr>
      <t>。</t>
    </r>
    <rPh sb="1" eb="2">
      <t>トウ</t>
    </rPh>
    <rPh sb="2" eb="4">
      <t>キコウ</t>
    </rPh>
    <rPh sb="6" eb="8">
      <t>ツウチ</t>
    </rPh>
    <rPh sb="11" eb="17">
      <t>サイタクケッテイツウチ</t>
    </rPh>
    <rPh sb="17" eb="18">
      <t>ショ</t>
    </rPh>
    <rPh sb="21" eb="23">
      <t>ヒヅケ</t>
    </rPh>
    <rPh sb="24" eb="26">
      <t>ツウチ</t>
    </rPh>
    <rPh sb="26" eb="28">
      <t>バンゴウ</t>
    </rPh>
    <phoneticPr fontId="2"/>
  </si>
  <si>
    <t>５．計画変更の理由（増額の理由）</t>
    <rPh sb="2" eb="6">
      <t>ケイカクヘンコウ</t>
    </rPh>
    <rPh sb="7" eb="9">
      <t>リユウ</t>
    </rPh>
    <rPh sb="10" eb="12">
      <t>ゾウガク</t>
    </rPh>
    <rPh sb="13" eb="15">
      <t>リユウ</t>
    </rPh>
    <phoneticPr fontId="2"/>
  </si>
  <si>
    <t>増額金額</t>
    <rPh sb="0" eb="2">
      <t>ゾウガク</t>
    </rPh>
    <rPh sb="2" eb="4">
      <t>キンガク</t>
    </rPh>
    <phoneticPr fontId="2"/>
  </si>
  <si>
    <t>安全講習会（刈払機）</t>
    <rPh sb="0" eb="5">
      <t>アンゼンコウシュウカイ</t>
    </rPh>
    <rPh sb="6" eb="8">
      <t>カリハラ</t>
    </rPh>
    <rPh sb="8" eb="9">
      <t>キ</t>
    </rPh>
    <phoneticPr fontId="2"/>
  </si>
  <si>
    <t>事故が起きた時の対応</t>
    <rPh sb="0" eb="2">
      <t>ジコ</t>
    </rPh>
    <phoneticPr fontId="2"/>
  </si>
  <si>
    <t>刈払機の基本操作、メンテナンス作業について</t>
    <rPh sb="0" eb="2">
      <t>カリハラ</t>
    </rPh>
    <rPh sb="2" eb="3">
      <t>キ</t>
    </rPh>
    <rPh sb="4" eb="8">
      <t>キホンソウサ</t>
    </rPh>
    <rPh sb="15" eb="17">
      <t>サギョウ</t>
    </rPh>
    <phoneticPr fontId="2"/>
  </si>
  <si>
    <t>機械事故、熱中症、ハチ刺されなどについての応急処置、連絡先の対応</t>
    <rPh sb="0" eb="4">
      <t>キカイジコ</t>
    </rPh>
    <rPh sb="5" eb="8">
      <t>ネッチュウショウ</t>
    </rPh>
    <rPh sb="11" eb="12">
      <t>サ</t>
    </rPh>
    <rPh sb="21" eb="25">
      <t>オウキュウショチ</t>
    </rPh>
    <rPh sb="26" eb="29">
      <t>レンラクサキ</t>
    </rPh>
    <rPh sb="30" eb="32">
      <t>タイオウ</t>
    </rPh>
    <phoneticPr fontId="2"/>
  </si>
  <si>
    <t>「令和７年９月１日」と表示したい場合は、9/1と直接入力してください。</t>
    <rPh sb="4" eb="5">
      <t>ネン</t>
    </rPh>
    <phoneticPr fontId="2"/>
  </si>
  <si>
    <t>大栗　英行</t>
    <rPh sb="0" eb="2">
      <t>オオグリ</t>
    </rPh>
    <rPh sb="3" eb="5">
      <t>ヒデユキ</t>
    </rPh>
    <phoneticPr fontId="4"/>
  </si>
  <si>
    <r>
      <t>「令和７年度」と表示したい場合は、「７」 を</t>
    </r>
    <r>
      <rPr>
        <b/>
        <u/>
        <sz val="12"/>
        <color rgb="FF0000CC"/>
        <rFont val="ＭＳ Ｐゴシック"/>
        <family val="3"/>
        <charset val="128"/>
        <scheme val="minor"/>
      </rPr>
      <t>直接入力</t>
    </r>
    <r>
      <rPr>
        <b/>
        <sz val="12"/>
        <color theme="1"/>
        <rFont val="ＭＳ Ｐゴシック"/>
        <family val="3"/>
        <charset val="128"/>
        <scheme val="minor"/>
      </rPr>
      <t>。</t>
    </r>
    <rPh sb="1" eb="3">
      <t>レイワ</t>
    </rPh>
    <rPh sb="4" eb="5">
      <t>ネン</t>
    </rPh>
    <rPh sb="5" eb="6">
      <t>ド</t>
    </rPh>
    <rPh sb="8" eb="10">
      <t>ヒョウジ</t>
    </rPh>
    <rPh sb="13" eb="15">
      <t>バアイ</t>
    </rPh>
    <rPh sb="22" eb="24">
      <t>チョクセツ</t>
    </rPh>
    <rPh sb="24" eb="26">
      <t>ニュウリョク</t>
    </rPh>
    <phoneticPr fontId="2"/>
  </si>
  <si>
    <r>
      <t>・「令和７年5月24日」と表示したい場合は、「5/24」 を</t>
    </r>
    <r>
      <rPr>
        <b/>
        <u/>
        <sz val="12"/>
        <color rgb="FF0000CC"/>
        <rFont val="ＭＳ Ｐゴシック"/>
        <family val="3"/>
        <charset val="128"/>
        <scheme val="minor"/>
      </rPr>
      <t>直接入力</t>
    </r>
    <r>
      <rPr>
        <b/>
        <sz val="12"/>
        <color theme="1"/>
        <rFont val="ＭＳ Ｐゴシック"/>
        <family val="3"/>
        <charset val="128"/>
        <scheme val="minor"/>
      </rPr>
      <t>。</t>
    </r>
    <phoneticPr fontId="2"/>
  </si>
  <si>
    <t>里山林活性化による多面的機能発揮対策の採択通知内容の変更について</t>
    <rPh sb="0" eb="6">
      <t>サトヤマリンカッセイカ</t>
    </rPh>
    <rPh sb="19" eb="21">
      <t>サイタク</t>
    </rPh>
    <rPh sb="21" eb="23">
      <t>ツウチ</t>
    </rPh>
    <rPh sb="23" eb="25">
      <t>ナイヨウ</t>
    </rPh>
    <rPh sb="26" eb="28">
      <t>ヘンコウ</t>
    </rPh>
    <phoneticPr fontId="2"/>
  </si>
  <si>
    <t>号で採択通知のあった里山林活性化による多面的</t>
    <rPh sb="10" eb="16">
      <t>サトヤマリンカッセイカ</t>
    </rPh>
    <phoneticPr fontId="2"/>
  </si>
  <si>
    <t>機能発揮対策について下記のとおり変更したいので、公益社団法人とちぎ環境・みどり推進機構里山林活性化に</t>
    <rPh sb="43" eb="49">
      <t>サトヤマリンカッセイカ</t>
    </rPh>
    <phoneticPr fontId="2"/>
  </si>
  <si>
    <t>よる多面的機能発揮対策交付金交付要領第６の規定に基づき提出します。</t>
  </si>
  <si>
    <t>地域活動型
（森林資源活用）</t>
    <rPh sb="0" eb="5">
      <t>チイキカツドウガタ</t>
    </rPh>
    <rPh sb="7" eb="13">
      <t>シンリンシゲンカツヨウ</t>
    </rPh>
    <phoneticPr fontId="2"/>
  </si>
  <si>
    <t>地域活動型
（竹林資源活用）</t>
    <rPh sb="0" eb="5">
      <t>チイキカツドウガタ</t>
    </rPh>
    <rPh sb="7" eb="9">
      <t>チクリン</t>
    </rPh>
    <rPh sb="9" eb="11">
      <t>シゲン</t>
    </rPh>
    <rPh sb="11" eb="13">
      <t>カツヨウ</t>
    </rPh>
    <phoneticPr fontId="2"/>
  </si>
  <si>
    <t>複業実践型</t>
    <rPh sb="0" eb="5">
      <t>フクギョウジッセンガタ</t>
    </rPh>
    <phoneticPr fontId="2"/>
  </si>
  <si>
    <t>森林機能強化</t>
    <phoneticPr fontId="2"/>
  </si>
  <si>
    <t>関係人口創出・維持</t>
    <rPh sb="0" eb="2">
      <t>カンケイ</t>
    </rPh>
    <rPh sb="2" eb="4">
      <t>ジンコウ</t>
    </rPh>
    <rPh sb="4" eb="6">
      <t>ソウシュツ</t>
    </rPh>
    <rPh sb="7" eb="9">
      <t>イジ</t>
    </rPh>
    <phoneticPr fontId="2"/>
  </si>
  <si>
    <t>地域活動型</t>
    <rPh sb="0" eb="5">
      <t>チイキカツドウガタ</t>
    </rPh>
    <phoneticPr fontId="2"/>
  </si>
  <si>
    <t>森林資源活用</t>
    <rPh sb="0" eb="6">
      <t>シンリンシゲンカツヨウ</t>
    </rPh>
    <phoneticPr fontId="2"/>
  </si>
  <si>
    <t>竹林資源活用</t>
    <rPh sb="0" eb="6">
      <t>チクリンシゲンカツヨウ</t>
    </rPh>
    <phoneticPr fontId="2"/>
  </si>
  <si>
    <t>令和７年度</t>
    <rPh sb="0" eb="2">
      <t>レイワ</t>
    </rPh>
    <rPh sb="3" eb="5">
      <t>ネンド</t>
    </rPh>
    <phoneticPr fontId="2"/>
  </si>
  <si>
    <t>：　矢印凡例</t>
    <rPh sb="2" eb="4">
      <t>ヤジルシ</t>
    </rPh>
    <rPh sb="4" eb="6">
      <t>ハンレイ</t>
    </rPh>
    <phoneticPr fontId="2"/>
  </si>
  <si>
    <t>　活動推進費</t>
    <phoneticPr fontId="2"/>
  </si>
  <si>
    <r>
      <t>《上段》　</t>
    </r>
    <r>
      <rPr>
        <b/>
        <sz val="12"/>
        <color rgb="FFFF0000"/>
        <rFont val="ＭＳ Ｐゴシック"/>
        <family val="3"/>
        <charset val="128"/>
        <scheme val="minor"/>
      </rPr>
      <t>上の「矢印」を利用して、作業期間をスケジュール表に入力</t>
    </r>
    <r>
      <rPr>
        <b/>
        <sz val="12"/>
        <rFont val="ＭＳ Ｐゴシック"/>
        <family val="3"/>
        <charset val="128"/>
        <scheme val="minor"/>
      </rPr>
      <t>してください。</t>
    </r>
    <rPh sb="1" eb="3">
      <t>ジョウダン</t>
    </rPh>
    <rPh sb="5" eb="6">
      <t>ウエ</t>
    </rPh>
    <rPh sb="8" eb="10">
      <t>ヤジルシ</t>
    </rPh>
    <rPh sb="12" eb="14">
      <t>リヨウ</t>
    </rPh>
    <rPh sb="17" eb="21">
      <t>サギョウキカン</t>
    </rPh>
    <rPh sb="28" eb="29">
      <t>ヒョウ</t>
    </rPh>
    <rPh sb="30" eb="32">
      <t>ニュウリョク</t>
    </rPh>
    <phoneticPr fontId="2"/>
  </si>
  <si>
    <r>
      <t>《下段》　</t>
    </r>
    <r>
      <rPr>
        <b/>
        <sz val="12"/>
        <color rgb="FFFF0000"/>
        <rFont val="ＭＳ Ｐゴシック"/>
        <family val="3"/>
        <charset val="128"/>
        <scheme val="minor"/>
      </rPr>
      <t>下の凡例を参考に、矢印の下に「作業内容」を入力</t>
    </r>
    <r>
      <rPr>
        <b/>
        <sz val="12"/>
        <rFont val="ＭＳ Ｐゴシック"/>
        <family val="3"/>
        <charset val="128"/>
        <scheme val="minor"/>
      </rPr>
      <t>してください。</t>
    </r>
    <rPh sb="1" eb="3">
      <t>ゲダン</t>
    </rPh>
    <rPh sb="5" eb="6">
      <t>シタ</t>
    </rPh>
    <rPh sb="7" eb="9">
      <t>ハンレイ</t>
    </rPh>
    <rPh sb="10" eb="12">
      <t>サンコウ</t>
    </rPh>
    <rPh sb="14" eb="16">
      <t>ヤジルシ</t>
    </rPh>
    <rPh sb="17" eb="18">
      <t>シタ</t>
    </rPh>
    <rPh sb="20" eb="22">
      <t>サギョウ</t>
    </rPh>
    <rPh sb="22" eb="24">
      <t>ナイヨウ</t>
    </rPh>
    <rPh sb="26" eb="28">
      <t>ニュウリョク</t>
    </rPh>
    <phoneticPr fontId="2"/>
  </si>
  <si>
    <t>　地域活動型
  （森林資源活用）</t>
    <rPh sb="1" eb="6">
      <t>チイキカツドウガタ</t>
    </rPh>
    <rPh sb="10" eb="16">
      <t>シンリンシゲンカツヨウ</t>
    </rPh>
    <phoneticPr fontId="2"/>
  </si>
  <si>
    <t>凡　例</t>
    <rPh sb="0" eb="1">
      <t>ボン</t>
    </rPh>
    <rPh sb="2" eb="3">
      <t>レイ</t>
    </rPh>
    <phoneticPr fontId="2"/>
  </si>
  <si>
    <t>現地の林況調査</t>
    <rPh sb="0" eb="2">
      <t>ゲンチ</t>
    </rPh>
    <rPh sb="3" eb="7">
      <t>リンキョウチョウサ</t>
    </rPh>
    <phoneticPr fontId="2"/>
  </si>
  <si>
    <t>活動計画の実施のための話し合い</t>
    <rPh sb="0" eb="4">
      <t>カツドウケイカク</t>
    </rPh>
    <rPh sb="5" eb="7">
      <t>ジッシ</t>
    </rPh>
    <rPh sb="11" eb="12">
      <t>ハナ</t>
    </rPh>
    <rPh sb="13" eb="14">
      <t>ア</t>
    </rPh>
    <phoneticPr fontId="2"/>
  </si>
  <si>
    <t>　資源活用の取組</t>
    <rPh sb="1" eb="5">
      <t>シゲンカツヨウ</t>
    </rPh>
    <rPh sb="6" eb="8">
      <t>トリク</t>
    </rPh>
    <phoneticPr fontId="2"/>
  </si>
  <si>
    <t>研修等</t>
    <rPh sb="0" eb="2">
      <t>ケンシュウ</t>
    </rPh>
    <rPh sb="2" eb="3">
      <t>トウ</t>
    </rPh>
    <phoneticPr fontId="2"/>
  </si>
  <si>
    <t>雑草木の刈払い</t>
    <rPh sb="0" eb="3">
      <t>ザッソウボク</t>
    </rPh>
    <phoneticPr fontId="2"/>
  </si>
  <si>
    <t>　地域活動型
  （竹林資源活用）</t>
    <rPh sb="1" eb="6">
      <t>チイキカツドウガタ</t>
    </rPh>
    <rPh sb="10" eb="12">
      <t>チクリン</t>
    </rPh>
    <rPh sb="12" eb="14">
      <t>シゲン</t>
    </rPh>
    <rPh sb="14" eb="16">
      <t>カツヨウ</t>
    </rPh>
    <phoneticPr fontId="2"/>
  </si>
  <si>
    <t>枯損木の伐採・集積</t>
    <rPh sb="0" eb="3">
      <t>コソンキ</t>
    </rPh>
    <rPh sb="4" eb="6">
      <t>バッサイ</t>
    </rPh>
    <rPh sb="7" eb="9">
      <t>シュウセキ</t>
    </rPh>
    <phoneticPr fontId="2"/>
  </si>
  <si>
    <t>地拵え・植栽・播種・施肥</t>
    <rPh sb="0" eb="2">
      <t>ジゴシラ</t>
    </rPh>
    <rPh sb="4" eb="6">
      <t>ショクサイ</t>
    </rPh>
    <rPh sb="7" eb="9">
      <t>ハシュ</t>
    </rPh>
    <rPh sb="10" eb="12">
      <t>セヒ</t>
    </rPh>
    <phoneticPr fontId="2"/>
  </si>
  <si>
    <t>落ち葉掻き</t>
    <rPh sb="0" eb="1">
      <t>オ</t>
    </rPh>
    <rPh sb="2" eb="3">
      <t>バ</t>
    </rPh>
    <rPh sb="3" eb="4">
      <t>カ</t>
    </rPh>
    <phoneticPr fontId="2"/>
  </si>
  <si>
    <t>倒竹・枯損竹の片付け</t>
    <rPh sb="0" eb="1">
      <t>タオ</t>
    </rPh>
    <rPh sb="1" eb="2">
      <t>タケ</t>
    </rPh>
    <rPh sb="7" eb="9">
      <t>カタヅ</t>
    </rPh>
    <phoneticPr fontId="2"/>
  </si>
  <si>
    <t>　複業実践型</t>
    <rPh sb="1" eb="5">
      <t>フクギョウジッセン</t>
    </rPh>
    <rPh sb="5" eb="6">
      <t>ガタ</t>
    </rPh>
    <phoneticPr fontId="2"/>
  </si>
  <si>
    <t>不要竹の間伐・集積</t>
    <rPh sb="0" eb="2">
      <t>フヨウ</t>
    </rPh>
    <rPh sb="2" eb="3">
      <t>タケ</t>
    </rPh>
    <rPh sb="4" eb="6">
      <t>カンバツ</t>
    </rPh>
    <rPh sb="7" eb="9">
      <t>シュウセキ</t>
    </rPh>
    <phoneticPr fontId="2"/>
  </si>
  <si>
    <t>モニタリング調査</t>
    <phoneticPr fontId="2"/>
  </si>
  <si>
    <t>安全講習会（下刈機）</t>
    <rPh sb="6" eb="8">
      <t>シタガ</t>
    </rPh>
    <rPh sb="8" eb="9">
      <t>キ</t>
    </rPh>
    <phoneticPr fontId="2"/>
  </si>
  <si>
    <t>　機能強化</t>
    <phoneticPr fontId="2"/>
  </si>
  <si>
    <t>歩道・作業道の作設・補修</t>
    <rPh sb="0" eb="2">
      <t>ホドウ</t>
    </rPh>
    <rPh sb="10" eb="12">
      <t>ホシュウ</t>
    </rPh>
    <phoneticPr fontId="2"/>
  </si>
  <si>
    <t>鳥獣害防止柵の設置・補修</t>
    <rPh sb="0" eb="2">
      <t>チョウジュウ</t>
    </rPh>
    <rPh sb="2" eb="3">
      <t>ガイ</t>
    </rPh>
    <rPh sb="3" eb="5">
      <t>ボウシ</t>
    </rPh>
    <rPh sb="5" eb="6">
      <t>サク</t>
    </rPh>
    <rPh sb="7" eb="9">
      <t>セッチ</t>
    </rPh>
    <rPh sb="10" eb="12">
      <t>ホシュウ</t>
    </rPh>
    <phoneticPr fontId="2"/>
  </si>
  <si>
    <t>　関係人口創出・維持</t>
    <rPh sb="1" eb="3">
      <t>カンケイ</t>
    </rPh>
    <rPh sb="3" eb="5">
      <t>ジンコウ</t>
    </rPh>
    <rPh sb="5" eb="7">
      <t>ソウシュツ</t>
    </rPh>
    <rPh sb="8" eb="10">
      <t>イジ</t>
    </rPh>
    <phoneticPr fontId="2"/>
  </si>
  <si>
    <t>地域外関係者との事前打合せ</t>
    <phoneticPr fontId="2"/>
  </si>
  <si>
    <t>活動後意見交換会</t>
    <rPh sb="7" eb="8">
      <t>カイ</t>
    </rPh>
    <phoneticPr fontId="2"/>
  </si>
  <si>
    <t>　資機材等の整備</t>
    <rPh sb="4" eb="5">
      <t>トウ</t>
    </rPh>
    <phoneticPr fontId="2"/>
  </si>
  <si>
    <t>資機材の購入</t>
    <rPh sb="0" eb="3">
      <t>シキザイ</t>
    </rPh>
    <rPh sb="4" eb="6">
      <t>コウニュウ</t>
    </rPh>
    <phoneticPr fontId="2"/>
  </si>
  <si>
    <t>施設の整備</t>
    <rPh sb="0" eb="2">
      <t>シセツ</t>
    </rPh>
    <rPh sb="3" eb="5">
      <t>セイビ</t>
    </rPh>
    <phoneticPr fontId="2"/>
  </si>
  <si>
    <t>簡易トイレ設置</t>
    <rPh sb="0" eb="2">
      <t>カンイ</t>
    </rPh>
    <rPh sb="5" eb="7">
      <t>セッチ</t>
    </rPh>
    <phoneticPr fontId="2"/>
  </si>
  <si>
    <t>国交付単価等</t>
    <rPh sb="0" eb="1">
      <t>クニ</t>
    </rPh>
    <phoneticPr fontId="2"/>
  </si>
  <si>
    <t>（注１）機能強化は円/ｍ、関係人口創出・維持は円/年を単位とする。</t>
    <rPh sb="4" eb="8">
      <t>キノウキョウカ</t>
    </rPh>
    <rPh sb="9" eb="10">
      <t>エン</t>
    </rPh>
    <rPh sb="13" eb="19">
      <t>カンケイジンコウソウシュツ</t>
    </rPh>
    <rPh sb="20" eb="22">
      <t>イジ</t>
    </rPh>
    <rPh sb="23" eb="24">
      <t>エン</t>
    </rPh>
    <rPh sb="25" eb="26">
      <t>ネン</t>
    </rPh>
    <phoneticPr fontId="2"/>
  </si>
  <si>
    <t>（注２）交付対象とする面積は0.1haを、延長は1mを下限とする。</t>
    <rPh sb="4" eb="8">
      <t>コウフタイショウ</t>
    </rPh>
    <rPh sb="21" eb="23">
      <t>エンチョウ</t>
    </rPh>
    <rPh sb="27" eb="29">
      <t>カゲン</t>
    </rPh>
    <phoneticPr fontId="2"/>
  </si>
  <si>
    <t>（注３）地域活動型及び副業実践型の交付単価は、上段から活動１年目、活動２年目、活動３年目の単価とする。</t>
    <rPh sb="4" eb="9">
      <t>チイキカツドウガタ</t>
    </rPh>
    <rPh sb="9" eb="10">
      <t>オヨ</t>
    </rPh>
    <rPh sb="11" eb="13">
      <t>フクギョウ</t>
    </rPh>
    <rPh sb="13" eb="15">
      <t>ジッセン</t>
    </rPh>
    <rPh sb="15" eb="16">
      <t>ガタ</t>
    </rPh>
    <rPh sb="17" eb="19">
      <t>コウフ</t>
    </rPh>
    <rPh sb="19" eb="21">
      <t>タンカ</t>
    </rPh>
    <rPh sb="23" eb="25">
      <t>ジョウダン</t>
    </rPh>
    <rPh sb="27" eb="29">
      <t>カツドウ</t>
    </rPh>
    <rPh sb="30" eb="32">
      <t>ネンメ</t>
    </rPh>
    <rPh sb="33" eb="35">
      <t>カツドウ</t>
    </rPh>
    <rPh sb="36" eb="38">
      <t>ネンメ</t>
    </rPh>
    <rPh sb="39" eb="41">
      <t>カツドウ</t>
    </rPh>
    <rPh sb="42" eb="44">
      <t>ネンメ</t>
    </rPh>
    <rPh sb="45" eb="47">
      <t>タンカ</t>
    </rPh>
    <phoneticPr fontId="2"/>
  </si>
  <si>
    <t>（注４）資機材等整備の森林面積等欄は、金額を記載すること。なお、資機材等整備のうち林内作業車、薪割り機、薪ストーブ又は炭焼き小屋の購入金額若しくは関係人口創出・維持による活動で使用する移動式の簡易なトイレの賃借料は「1/3以内」とする。</t>
    <rPh sb="4" eb="8">
      <t>シキザイトウ</t>
    </rPh>
    <rPh sb="8" eb="10">
      <t>セイビ</t>
    </rPh>
    <phoneticPr fontId="2"/>
  </si>
  <si>
    <t>（注５）都道府県の支援額、市町村の支援額及び計については、申請時に都道府県や市町村から予定額を聞いている場合等に記載すること。</t>
    <rPh sb="4" eb="8">
      <t>トドウフケン</t>
    </rPh>
    <rPh sb="9" eb="11">
      <t>シエン</t>
    </rPh>
    <rPh sb="11" eb="12">
      <t>ガク</t>
    </rPh>
    <rPh sb="13" eb="16">
      <t>シチョウソン</t>
    </rPh>
    <rPh sb="17" eb="19">
      <t>シエン</t>
    </rPh>
    <rPh sb="19" eb="20">
      <t>ガク</t>
    </rPh>
    <rPh sb="20" eb="21">
      <t>オヨ</t>
    </rPh>
    <rPh sb="22" eb="23">
      <t>ケイ</t>
    </rPh>
    <rPh sb="29" eb="32">
      <t>シンセイジ</t>
    </rPh>
    <rPh sb="33" eb="37">
      <t>トドウフケン</t>
    </rPh>
    <rPh sb="38" eb="41">
      <t>シチョウソン</t>
    </rPh>
    <rPh sb="43" eb="45">
      <t>ヨテイ</t>
    </rPh>
    <rPh sb="45" eb="46">
      <t>ガク</t>
    </rPh>
    <rPh sb="47" eb="48">
      <t>キ</t>
    </rPh>
    <rPh sb="52" eb="54">
      <t>バアイ</t>
    </rPh>
    <rPh sb="54" eb="55">
      <t>トウ</t>
    </rPh>
    <rPh sb="56" eb="58">
      <t>キサイ</t>
    </rPh>
    <phoneticPr fontId="2"/>
  </si>
  <si>
    <t>（注６）資機材等整備については、「購入金額」又は「賃借料」の３者見積書を添付すること。</t>
    <rPh sb="4" eb="7">
      <t>シキザイ</t>
    </rPh>
    <rPh sb="7" eb="8">
      <t>トウ</t>
    </rPh>
    <rPh sb="8" eb="10">
      <t>セイビ</t>
    </rPh>
    <rPh sb="17" eb="21">
      <t>コウニュウキンガク</t>
    </rPh>
    <rPh sb="22" eb="23">
      <t>マタ</t>
    </rPh>
    <rPh sb="25" eb="28">
      <t>チンシャクリョウ</t>
    </rPh>
    <rPh sb="31" eb="32">
      <t>シャ</t>
    </rPh>
    <rPh sb="32" eb="35">
      <t>ミツモリショ</t>
    </rPh>
    <rPh sb="36" eb="38">
      <t>テンプ</t>
    </rPh>
    <phoneticPr fontId="2"/>
  </si>
  <si>
    <t>（活動推進費、地域活動型、複業実践型、機能強化、関係人口創出・維持、</t>
    <rPh sb="7" eb="12">
      <t>チイキカツドウガタ</t>
    </rPh>
    <rPh sb="13" eb="18">
      <t>フクギョウジッセンガタ</t>
    </rPh>
    <rPh sb="19" eb="23">
      <t>キノウキョウカ</t>
    </rPh>
    <rPh sb="24" eb="28">
      <t>カンケイジンコウ</t>
    </rPh>
    <rPh sb="28" eb="30">
      <t>ソウシュツ</t>
    </rPh>
    <rPh sb="31" eb="33">
      <t>イジ</t>
    </rPh>
    <phoneticPr fontId="2"/>
  </si>
  <si>
    <t>資機材等整備の購入額の合計額とする。）</t>
    <rPh sb="3" eb="4">
      <t>トウ</t>
    </rPh>
    <rPh sb="7" eb="10">
      <t>コウニュウガク</t>
    </rPh>
    <rPh sb="11" eb="14">
      <t>ゴウケイガク</t>
    </rPh>
    <phoneticPr fontId="2"/>
  </si>
  <si>
    <t>＋</t>
    <phoneticPr fontId="2"/>
  </si>
  <si>
    <t>＝</t>
    <phoneticPr fontId="2"/>
  </si>
  <si>
    <t>：</t>
    <phoneticPr fontId="2"/>
  </si>
  <si>
    <t>金額は自動で表示されます</t>
    <rPh sb="0" eb="2">
      <t>キンガク</t>
    </rPh>
    <rPh sb="3" eb="5">
      <t>ジドウ</t>
    </rPh>
    <rPh sb="6" eb="8">
      <t>ヒョウジ</t>
    </rPh>
    <phoneticPr fontId="2"/>
  </si>
  <si>
    <t>1.計画変更の理由</t>
    <rPh sb="2" eb="4">
      <t>ケイカク</t>
    </rPh>
    <rPh sb="4" eb="6">
      <t>ヘンコウ</t>
    </rPh>
    <rPh sb="7" eb="9">
      <t>リユウ</t>
    </rPh>
    <phoneticPr fontId="2"/>
  </si>
  <si>
    <t>※交付金の増減は金額も併せて記載すること。</t>
    <rPh sb="1" eb="4">
      <t>コウフキン</t>
    </rPh>
    <rPh sb="5" eb="7">
      <t>ゾウゲン</t>
    </rPh>
    <rPh sb="8" eb="10">
      <t>キンガク</t>
    </rPh>
    <rPh sb="11" eb="12">
      <t>アワ</t>
    </rPh>
    <rPh sb="14" eb="16">
      <t>キサイ</t>
    </rPh>
    <phoneticPr fontId="2"/>
  </si>
  <si>
    <t>2．里山林活性化による多面的機能発揮対策交付金</t>
    <rPh sb="2" eb="8">
      <t>サトヤマリンカッセイカ</t>
    </rPh>
    <rPh sb="11" eb="14">
      <t>タメンテキ</t>
    </rPh>
    <rPh sb="14" eb="18">
      <t>キノウハッキ</t>
    </rPh>
    <rPh sb="18" eb="20">
      <t>タイサク</t>
    </rPh>
    <rPh sb="20" eb="23">
      <t>コウフキン</t>
    </rPh>
    <phoneticPr fontId="2"/>
  </si>
  <si>
    <t>３．事業費</t>
    <phoneticPr fontId="2"/>
  </si>
  <si>
    <t>変更</t>
    <rPh sb="0" eb="2">
      <t>ヘンコウ</t>
    </rPh>
    <phoneticPr fontId="2"/>
  </si>
  <si>
    <t>当初</t>
    <rPh sb="0" eb="2">
      <t>トウショ</t>
    </rPh>
    <phoneticPr fontId="2"/>
  </si>
  <si>
    <t>増減</t>
    <rPh sb="0" eb="2">
      <t>ゾウゲン</t>
    </rPh>
    <phoneticPr fontId="2"/>
  </si>
  <si>
    <t>４．月別スケジュール</t>
    <phoneticPr fontId="2"/>
  </si>
  <si>
    <t>５．安全講習等の名称及び内容</t>
    <phoneticPr fontId="2"/>
  </si>
  <si>
    <t>６．関係人口創出・維持タイプの相手先及び活動内容</t>
    <rPh sb="2" eb="4">
      <t>カンケイ</t>
    </rPh>
    <rPh sb="4" eb="6">
      <t>ジンコウ</t>
    </rPh>
    <rPh sb="6" eb="8">
      <t>ソウシュツ</t>
    </rPh>
    <rPh sb="9" eb="11">
      <t>イジ</t>
    </rPh>
    <rPh sb="15" eb="17">
      <t>アイテ</t>
    </rPh>
    <rPh sb="17" eb="18">
      <t>サキ</t>
    </rPh>
    <rPh sb="18" eb="19">
      <t>オヨ</t>
    </rPh>
    <rPh sb="20" eb="22">
      <t>カツドウ</t>
    </rPh>
    <rPh sb="22" eb="24">
      <t>ナイヨウ</t>
    </rPh>
    <phoneticPr fontId="2"/>
  </si>
  <si>
    <t>７．資源活用の取組内容</t>
    <rPh sb="2" eb="4">
      <t>シゲン</t>
    </rPh>
    <rPh sb="4" eb="6">
      <t>カツヨウ</t>
    </rPh>
    <rPh sb="7" eb="9">
      <t>トリクミ</t>
    </rPh>
    <rPh sb="9" eb="11">
      <t>ナイヨウ</t>
    </rPh>
    <phoneticPr fontId="2"/>
  </si>
  <si>
    <t>【活動内容】</t>
    <rPh sb="1" eb="5">
      <t>カツドウナイヨウ</t>
    </rPh>
    <phoneticPr fontId="2"/>
  </si>
  <si>
    <t>＜施行注意＞</t>
  </si>
  <si>
    <t>　以下の資料を添付すること。</t>
    <rPh sb="1" eb="3">
      <t>イカ</t>
    </rPh>
    <rPh sb="4" eb="6">
      <t>シリョウ</t>
    </rPh>
    <rPh sb="7" eb="9">
      <t>テンプ</t>
    </rPh>
    <phoneticPr fontId="2"/>
  </si>
  <si>
    <t>　・活動計画書</t>
    <rPh sb="2" eb="7">
      <t>カツドウケイカクショ</t>
    </rPh>
    <phoneticPr fontId="2"/>
  </si>
  <si>
    <t>　・協定書の写し</t>
    <rPh sb="2" eb="5">
      <t>キョウテイショ</t>
    </rPh>
    <rPh sb="6" eb="7">
      <t>ウツ</t>
    </rPh>
    <phoneticPr fontId="2"/>
  </si>
  <si>
    <t>　・活動組織の規約の写し</t>
    <rPh sb="2" eb="6">
      <t>カツドウソシキ</t>
    </rPh>
    <rPh sb="7" eb="9">
      <t>キヤク</t>
    </rPh>
    <rPh sb="10" eb="11">
      <t>ウツ</t>
    </rPh>
    <phoneticPr fontId="2"/>
  </si>
  <si>
    <t>　・農林水産業・食品産業の作業安全のための規範（個別規範：林業）事業者向けチェックシート</t>
    <rPh sb="2" eb="4">
      <t>ノウリン</t>
    </rPh>
    <rPh sb="4" eb="7">
      <t>スイサンギョウ</t>
    </rPh>
    <rPh sb="8" eb="12">
      <t>ショクヒンサンギョウ</t>
    </rPh>
    <phoneticPr fontId="2"/>
  </si>
  <si>
    <t>　・環境負荷低減のクロスコンプライアンスチェックシート</t>
    <phoneticPr fontId="2"/>
  </si>
  <si>
    <t>　 記載事項及び添付資料が既に提出している資料の内容と重複する場合には、その重複する部分については省略できることとし、省略するにあたっては、提出済みの資料の名称その他資料の特定に必要な情報を記載の上、当該資料と同じ旨を記載することとする。</t>
    <rPh sb="2" eb="6">
      <t>キサイジコウ</t>
    </rPh>
    <rPh sb="6" eb="7">
      <t>オヨ</t>
    </rPh>
    <rPh sb="8" eb="12">
      <t>テンプシリョウ</t>
    </rPh>
    <rPh sb="13" eb="14">
      <t>スデ</t>
    </rPh>
    <rPh sb="15" eb="17">
      <t>テイシュツ</t>
    </rPh>
    <rPh sb="21" eb="23">
      <t>シリョウ</t>
    </rPh>
    <rPh sb="24" eb="26">
      <t>ナイヨウ</t>
    </rPh>
    <rPh sb="27" eb="29">
      <t>チョウフク</t>
    </rPh>
    <rPh sb="31" eb="33">
      <t>バアイ</t>
    </rPh>
    <rPh sb="38" eb="40">
      <t>チョウフク</t>
    </rPh>
    <rPh sb="42" eb="44">
      <t>ブブン</t>
    </rPh>
    <rPh sb="49" eb="51">
      <t>ショウリャク</t>
    </rPh>
    <rPh sb="59" eb="61">
      <t>ショウリャク</t>
    </rPh>
    <rPh sb="70" eb="73">
      <t>テイシュツズ</t>
    </rPh>
    <rPh sb="75" eb="77">
      <t>シリョウ</t>
    </rPh>
    <rPh sb="78" eb="80">
      <t>メイショウ</t>
    </rPh>
    <rPh sb="82" eb="83">
      <t>タ</t>
    </rPh>
    <rPh sb="83" eb="85">
      <t>シリョウ</t>
    </rPh>
    <rPh sb="86" eb="88">
      <t>トクテイ</t>
    </rPh>
    <rPh sb="89" eb="91">
      <t>ヒツヨウ</t>
    </rPh>
    <rPh sb="92" eb="94">
      <t>ジョウホウ</t>
    </rPh>
    <rPh sb="95" eb="97">
      <t>キサイ</t>
    </rPh>
    <rPh sb="98" eb="99">
      <t>ウエ</t>
    </rPh>
    <rPh sb="100" eb="104">
      <t>トウガイシリョウ</t>
    </rPh>
    <rPh sb="105" eb="106">
      <t>オナ</t>
    </rPh>
    <rPh sb="107" eb="108">
      <t>ムネ</t>
    </rPh>
    <rPh sb="109" eb="111">
      <t>キサイ</t>
    </rPh>
    <phoneticPr fontId="2"/>
  </si>
  <si>
    <t>等を添付するものとする。</t>
    <rPh sb="0" eb="1">
      <t>トウ</t>
    </rPh>
    <rPh sb="2" eb="4">
      <t>テンプ</t>
    </rPh>
    <phoneticPr fontId="2"/>
  </si>
  <si>
    <t>（注）利用する資源の範囲及び収益の取扱いは森林所有者と事前に協議するものとする。</t>
    <phoneticPr fontId="2"/>
  </si>
  <si>
    <t>別紙様式６（実施要領様式第16号）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</si>
</sst>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quot; 円&quot;"/>
    <numFmt numFmtId="177" formatCode="#,##0.0&quot; ha&quot;"/>
    <numFmt numFmtId="178" formatCode="#,##0&quot; 円/ｍ&quot;"/>
    <numFmt numFmtId="179" formatCode="#,##0&quot; 円/年&quot;"/>
    <numFmt numFmtId="180" formatCode="#,##0&quot; 回&quot;"/>
    <numFmt numFmtId="181" formatCode="#,##0&quot; 円/ha&quot;"/>
    <numFmt numFmtId="182" formatCode="#&quot; 年目&quot;"/>
    <numFmt numFmtId="183" formatCode="#&quot; 年&quot;"/>
    <numFmt numFmtId="184" formatCode="&quot;（&quot;#,##0&quot; 円）&quot;"/>
    <numFmt numFmtId="185" formatCode="#,##0;&quot;▲ &quot;#,##0"/>
    <numFmt numFmtId="186" formatCode="\(#,##0&quot; 円&quot;\)"/>
    <numFmt numFmtId="187" formatCode="#,##0&quot; 円&quot;\ "/>
    <numFmt numFmtId="188" formatCode="[$-411]ggge&quot;年&quot;m&quot;月&quot;d&quot;日&quot;;@"/>
    <numFmt numFmtId="189" formatCode="\(#,##0.0&quot; ha&quot;\)"/>
    <numFmt numFmtId="190" formatCode="#,##0&quot; m&quot;"/>
    <numFmt numFmtId="191" formatCode="\(#,##0&quot; m&quot;\)"/>
    <numFmt numFmtId="192" formatCode="\(#,##0&quot; 回&quot;\)"/>
    <numFmt numFmtId="193" formatCode="[$]ggge&quot;年&quot;m&quot;月&quot;d&quot;日&quot;;@"/>
    <numFmt numFmtId="194" formatCode="&quot;令和&quot;#&quot; 年度&quot;"/>
    <numFmt numFmtId="195" formatCode="&quot;令和&quot;\ \ #&quot; 年度&quot;"/>
  </numFmts>
  <fonts count="75">
    <font>
      <sz val="10"/>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name val="ＭＳ Ｐ明朝"/>
      <family val="1"/>
      <charset val="128"/>
    </font>
    <font>
      <sz val="10"/>
      <name val="ＭＳ Ｐ明朝"/>
      <family val="1"/>
      <charset val="128"/>
    </font>
    <font>
      <sz val="11"/>
      <color theme="1"/>
      <name val="ＭＳ Ｐ明朝"/>
      <family val="1"/>
      <charset val="128"/>
    </font>
    <font>
      <sz val="11"/>
      <name val="ＭＳ Ｐ明朝"/>
      <family val="1"/>
      <charset val="128"/>
    </font>
    <font>
      <b/>
      <sz val="12"/>
      <name val="ＭＳ Ｐゴシック"/>
      <family val="3"/>
      <charset val="128"/>
      <scheme val="minor"/>
    </font>
    <font>
      <sz val="12"/>
      <name val="ＭＳ Ｐゴシック"/>
      <family val="2"/>
      <charset val="128"/>
      <scheme val="minor"/>
    </font>
    <font>
      <b/>
      <u/>
      <sz val="12"/>
      <name val="ＭＳ Ｐゴシック"/>
      <family val="3"/>
      <charset val="128"/>
      <scheme val="minor"/>
    </font>
    <font>
      <b/>
      <sz val="12"/>
      <color rgb="FFFF0000"/>
      <name val="ＭＳ Ｐゴシック"/>
      <family val="3"/>
      <charset val="128"/>
      <scheme val="minor"/>
    </font>
    <font>
      <sz val="12"/>
      <color theme="0"/>
      <name val="ＭＳ Ｐゴシック"/>
      <family val="3"/>
      <charset val="128"/>
      <scheme val="minor"/>
    </font>
    <font>
      <sz val="12"/>
      <name val="ＭＳ Ｐゴシック"/>
      <family val="3"/>
      <charset val="128"/>
      <scheme val="minor"/>
    </font>
    <font>
      <sz val="12"/>
      <color rgb="FF0000CC"/>
      <name val="ＭＳ Ｐゴシック"/>
      <family val="3"/>
      <charset val="128"/>
      <scheme val="minor"/>
    </font>
    <font>
      <sz val="12"/>
      <color rgb="FFFFFF00"/>
      <name val="ＭＳ Ｐゴシック"/>
      <family val="3"/>
      <charset val="128"/>
      <scheme val="minor"/>
    </font>
    <font>
      <b/>
      <sz val="12"/>
      <color theme="1"/>
      <name val="ＭＳ Ｐゴシック"/>
      <family val="3"/>
      <charset val="128"/>
      <scheme val="minor"/>
    </font>
    <font>
      <b/>
      <u/>
      <sz val="12"/>
      <color rgb="FFFFC000"/>
      <name val="ＭＳ Ｐゴシック"/>
      <family val="3"/>
      <charset val="128"/>
      <scheme val="minor"/>
    </font>
    <font>
      <sz val="10"/>
      <color theme="1"/>
      <name val="ＭＳ 明朝"/>
      <family val="1"/>
      <charset val="128"/>
    </font>
    <font>
      <sz val="11"/>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1"/>
      <color theme="0"/>
      <name val="ＭＳ Ｐゴシック"/>
      <family val="3"/>
      <charset val="128"/>
      <scheme val="minor"/>
    </font>
    <font>
      <sz val="11"/>
      <color rgb="FFFFFF00"/>
      <name val="ＭＳ Ｐゴシック"/>
      <family val="3"/>
      <charset val="128"/>
      <scheme val="minor"/>
    </font>
    <font>
      <b/>
      <sz val="11"/>
      <name val="ＭＳ Ｐゴシック"/>
      <family val="3"/>
      <charset val="128"/>
      <scheme val="minor"/>
    </font>
    <font>
      <b/>
      <sz val="11"/>
      <color rgb="FFFFFF00"/>
      <name val="ＭＳ Ｐゴシック"/>
      <family val="3"/>
      <charset val="128"/>
      <scheme val="minor"/>
    </font>
    <font>
      <b/>
      <sz val="11"/>
      <color theme="0"/>
      <name val="ＭＳ Ｐゴシック"/>
      <family val="3"/>
      <charset val="128"/>
      <scheme val="minor"/>
    </font>
    <font>
      <sz val="11"/>
      <name val="ＭＳ 明朝"/>
      <family val="1"/>
      <charset val="128"/>
    </font>
    <font>
      <u/>
      <sz val="11"/>
      <name val="ＭＳ 明朝"/>
      <family val="1"/>
      <charset val="128"/>
    </font>
    <font>
      <sz val="11"/>
      <color rgb="FF0000CC"/>
      <name val="ＭＳ Ｐゴシック"/>
      <family val="2"/>
      <charset val="128"/>
      <scheme val="minor"/>
    </font>
    <font>
      <sz val="11"/>
      <name val="ＭＳ Ｐゴシック"/>
      <family val="2"/>
      <charset val="128"/>
      <scheme val="minor"/>
    </font>
    <font>
      <b/>
      <sz val="10"/>
      <name val="ＭＳ Ｐ明朝"/>
      <family val="1"/>
      <charset val="128"/>
    </font>
    <font>
      <sz val="10"/>
      <color rgb="FFFF0000"/>
      <name val="ＭＳ Ｐ明朝"/>
      <family val="1"/>
      <charset val="128"/>
    </font>
    <font>
      <u/>
      <sz val="10"/>
      <name val="ＭＳ Ｐ明朝"/>
      <family val="1"/>
      <charset val="128"/>
    </font>
    <font>
      <sz val="9"/>
      <name val="ＭＳ Ｐ明朝"/>
      <family val="1"/>
      <charset val="128"/>
    </font>
    <font>
      <sz val="12"/>
      <color theme="1"/>
      <name val="ＭＳ 明朝"/>
      <family val="1"/>
      <charset val="128"/>
    </font>
    <font>
      <sz val="10"/>
      <color theme="1"/>
      <name val="Century"/>
      <family val="1"/>
    </font>
    <font>
      <sz val="10"/>
      <name val="ＭＳ 明朝"/>
      <family val="1"/>
      <charset val="128"/>
    </font>
    <font>
      <sz val="10"/>
      <name val="Century"/>
      <family val="1"/>
    </font>
    <font>
      <sz val="12"/>
      <name val="ＭＳ 明朝"/>
      <family val="1"/>
      <charset val="128"/>
    </font>
    <font>
      <u/>
      <sz val="10"/>
      <name val="ＭＳ 明朝"/>
      <family val="1"/>
      <charset val="128"/>
    </font>
    <font>
      <sz val="9"/>
      <name val="ＭＳ 明朝"/>
      <family val="1"/>
      <charset val="128"/>
    </font>
    <font>
      <sz val="10"/>
      <color rgb="FFFF0000"/>
      <name val="ＭＳ Ｐゴシック"/>
      <family val="3"/>
      <charset val="128"/>
      <scheme val="minor"/>
    </font>
    <font>
      <sz val="10"/>
      <name val="ＭＳ Ｐゴシック"/>
      <family val="3"/>
      <charset val="128"/>
      <scheme val="minor"/>
    </font>
    <font>
      <sz val="10"/>
      <name val="ＭＳ Ｐゴシック"/>
      <family val="2"/>
      <charset val="128"/>
      <scheme val="minor"/>
    </font>
    <font>
      <sz val="11"/>
      <name val="Century"/>
      <family val="1"/>
    </font>
    <font>
      <b/>
      <u/>
      <sz val="16"/>
      <name val="ＭＳ Ｐゴシック"/>
      <family val="3"/>
      <charset val="128"/>
      <scheme val="minor"/>
    </font>
    <font>
      <sz val="13"/>
      <name val="ＭＳ Ｐ明朝"/>
      <family val="1"/>
      <charset val="128"/>
    </font>
    <font>
      <sz val="12"/>
      <color rgb="FFC00000"/>
      <name val="ＭＳ Ｐ明朝"/>
      <family val="1"/>
      <charset val="128"/>
    </font>
    <font>
      <b/>
      <sz val="9"/>
      <name val="ＭＳ Ｐゴシック"/>
      <family val="3"/>
      <charset val="128"/>
    </font>
    <font>
      <b/>
      <sz val="12"/>
      <name val="ＭＳ Ｐゴシック"/>
      <family val="3"/>
      <charset val="128"/>
    </font>
    <font>
      <b/>
      <u/>
      <sz val="12"/>
      <color rgb="FF0000CC"/>
      <name val="ＭＳ Ｐゴシック"/>
      <family val="3"/>
      <charset val="128"/>
    </font>
    <font>
      <b/>
      <sz val="14"/>
      <color rgb="FFC00000"/>
      <name val="ＭＳ Ｐ明朝"/>
      <family val="1"/>
      <charset val="128"/>
    </font>
    <font>
      <b/>
      <sz val="18"/>
      <color indexed="10"/>
      <name val="MS P ゴシック"/>
      <family val="3"/>
      <charset val="128"/>
    </font>
    <font>
      <b/>
      <u/>
      <sz val="18"/>
      <color indexed="39"/>
      <name val="MS P ゴシック"/>
      <family val="3"/>
      <charset val="128"/>
    </font>
    <font>
      <b/>
      <u/>
      <sz val="12"/>
      <color rgb="FF0000CC"/>
      <name val="ＭＳ Ｐゴシック"/>
      <family val="3"/>
      <charset val="128"/>
      <scheme val="minor"/>
    </font>
    <font>
      <sz val="11"/>
      <color theme="1"/>
      <name val="ＭＳ Ｐゴシック"/>
      <family val="3"/>
      <charset val="128"/>
      <scheme val="minor"/>
    </font>
    <font>
      <b/>
      <u/>
      <sz val="10"/>
      <color rgb="FFFF0000"/>
      <name val="ＭＳ Ｐゴシック"/>
      <family val="3"/>
      <charset val="128"/>
      <scheme val="minor"/>
    </font>
    <font>
      <b/>
      <sz val="12"/>
      <color rgb="FF008000"/>
      <name val="ＭＳ Ｐゴシック"/>
      <family val="3"/>
      <charset val="128"/>
      <scheme val="minor"/>
    </font>
    <font>
      <sz val="12"/>
      <color rgb="FFC00000"/>
      <name val="ＭＳ Ｐゴシック"/>
      <family val="3"/>
      <charset val="128"/>
      <scheme val="minor"/>
    </font>
    <font>
      <sz val="10"/>
      <color theme="0"/>
      <name val="ＭＳ Ｐゴシック"/>
      <family val="3"/>
      <charset val="128"/>
      <scheme val="minor"/>
    </font>
    <font>
      <sz val="10"/>
      <color rgb="FFFFFF00"/>
      <name val="ＭＳ Ｐゴシック"/>
      <family val="3"/>
      <charset val="128"/>
      <scheme val="minor"/>
    </font>
    <font>
      <b/>
      <sz val="10"/>
      <color rgb="FFFFFF00"/>
      <name val="ＭＳ Ｐゴシック"/>
      <family val="3"/>
      <charset val="128"/>
      <scheme val="minor"/>
    </font>
    <font>
      <b/>
      <sz val="10"/>
      <color theme="0"/>
      <name val="ＭＳ Ｐゴシック"/>
      <family val="3"/>
      <charset val="128"/>
      <scheme val="minor"/>
    </font>
    <font>
      <b/>
      <sz val="12"/>
      <color rgb="FFC00000"/>
      <name val="ＭＳ Ｐゴシック"/>
      <family val="3"/>
      <charset val="128"/>
      <scheme val="minor"/>
    </font>
    <font>
      <sz val="10"/>
      <color theme="1"/>
      <name val="ＭＳ Ｐ明朝"/>
      <family val="1"/>
      <charset val="128"/>
    </font>
    <font>
      <sz val="11"/>
      <color rgb="FFFF0000"/>
      <name val="ＭＳ Ｐ明朝"/>
      <family val="1"/>
      <charset val="128"/>
    </font>
    <font>
      <sz val="11"/>
      <color theme="1"/>
      <name val="ＭＳ 明朝"/>
      <family val="1"/>
      <charset val="128"/>
    </font>
    <font>
      <sz val="12"/>
      <name val="ＭＳ Ｐゴシック"/>
      <family val="3"/>
      <charset val="128"/>
    </font>
    <font>
      <sz val="12"/>
      <color theme="0"/>
      <name val="ＭＳ Ｐゴシック"/>
      <family val="3"/>
      <charset val="128"/>
    </font>
    <font>
      <b/>
      <sz val="10"/>
      <name val="ＭＳ Ｐゴシック"/>
      <family val="3"/>
      <charset val="128"/>
      <scheme val="minor"/>
    </font>
    <font>
      <b/>
      <sz val="10"/>
      <color theme="8"/>
      <name val="ＭＳ 明朝"/>
      <family val="1"/>
      <charset val="128"/>
    </font>
    <font>
      <b/>
      <sz val="10"/>
      <color theme="8"/>
      <name val="ＭＳ Ｐゴシック"/>
      <family val="2"/>
      <charset val="128"/>
      <scheme val="minor"/>
    </font>
    <font>
      <b/>
      <sz val="12"/>
      <name val="ＭＳ Ｐ明朝"/>
      <family val="1"/>
      <charset val="128"/>
    </font>
    <font>
      <sz val="10"/>
      <color rgb="FF0000CC"/>
      <name val="ＭＳ Ｐ明朝"/>
      <family val="1"/>
      <charset val="128"/>
    </font>
  </fonts>
  <fills count="10">
    <fill>
      <patternFill patternType="none"/>
    </fill>
    <fill>
      <patternFill patternType="gray125"/>
    </fill>
    <fill>
      <patternFill patternType="solid">
        <fgColor rgb="FF92D050"/>
        <bgColor indexed="64"/>
      </patternFill>
    </fill>
    <fill>
      <patternFill patternType="solid">
        <fgColor rgb="FF99FF66"/>
        <bgColor indexed="64"/>
      </patternFill>
    </fill>
    <fill>
      <patternFill patternType="solid">
        <fgColor theme="4" tint="0.39997558519241921"/>
        <bgColor indexed="64"/>
      </patternFill>
    </fill>
    <fill>
      <patternFill patternType="solid">
        <fgColor rgb="FFFFC000"/>
        <bgColor indexed="64"/>
      </patternFill>
    </fill>
    <fill>
      <patternFill patternType="solid">
        <fgColor rgb="FFFFFF99"/>
        <bgColor indexed="64"/>
      </patternFill>
    </fill>
    <fill>
      <patternFill patternType="solid">
        <fgColor theme="7" tint="0.79998168889431442"/>
        <bgColor indexed="64"/>
      </patternFill>
    </fill>
    <fill>
      <patternFill patternType="solid">
        <fgColor rgb="FFFFCCFF"/>
        <bgColor indexed="64"/>
      </patternFill>
    </fill>
    <fill>
      <patternFill patternType="solid">
        <fgColor rgb="FFFFE7E7"/>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auto="1"/>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dashed">
        <color auto="1"/>
      </left>
      <right/>
      <top style="dashed">
        <color auto="1"/>
      </top>
      <bottom/>
      <diagonal/>
    </border>
    <border>
      <left/>
      <right style="thin">
        <color indexed="64"/>
      </right>
      <top style="dashed">
        <color auto="1"/>
      </top>
      <bottom/>
      <diagonal/>
    </border>
    <border>
      <left style="dashed">
        <color auto="1"/>
      </left>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3">
    <xf numFmtId="0" fontId="0" fillId="0" borderId="0" xfId="0">
      <alignment vertical="center"/>
    </xf>
    <xf numFmtId="38" fontId="3" fillId="0" borderId="0" xfId="1" applyFont="1" applyProtection="1">
      <alignment vertical="center"/>
      <protection locked="0"/>
    </xf>
    <xf numFmtId="0" fontId="3" fillId="0" borderId="0" xfId="0" applyFont="1">
      <alignment vertical="center"/>
    </xf>
    <xf numFmtId="0" fontId="4" fillId="0" borderId="0" xfId="0" applyFont="1" applyAlignment="1" applyProtection="1">
      <alignment horizontal="left" vertical="center"/>
      <protection locked="0"/>
    </xf>
    <xf numFmtId="176" fontId="5" fillId="0" borderId="21" xfId="0" applyNumberFormat="1" applyFont="1" applyBorder="1" applyAlignment="1" applyProtection="1">
      <alignment horizontal="right" vertical="center" wrapText="1"/>
      <protection locked="0"/>
    </xf>
    <xf numFmtId="38" fontId="8" fillId="0" borderId="0" xfId="1" applyFont="1" applyFill="1" applyBorder="1" applyAlignment="1" applyProtection="1">
      <alignment horizontal="left" vertical="center"/>
      <protection locked="0"/>
    </xf>
    <xf numFmtId="38" fontId="8" fillId="0" borderId="0" xfId="1" applyFont="1" applyProtection="1">
      <alignment vertical="center"/>
      <protection locked="0"/>
    </xf>
    <xf numFmtId="38" fontId="8" fillId="0" borderId="0" xfId="1" applyFont="1" applyFill="1" applyBorder="1" applyAlignment="1" applyProtection="1">
      <alignment vertical="center"/>
      <protection locked="0"/>
    </xf>
    <xf numFmtId="38" fontId="9" fillId="0" borderId="0" xfId="1" applyFont="1" applyAlignment="1" applyProtection="1">
      <alignment horizontal="center" vertical="center"/>
      <protection locked="0"/>
    </xf>
    <xf numFmtId="38" fontId="4" fillId="0" borderId="0" xfId="1" applyFont="1" applyFill="1" applyAlignment="1" applyProtection="1">
      <alignment horizontal="left" vertical="center" indent="1"/>
      <protection locked="0"/>
    </xf>
    <xf numFmtId="184" fontId="5" fillId="0" borderId="20" xfId="0" applyNumberFormat="1" applyFont="1" applyBorder="1" applyAlignment="1" applyProtection="1">
      <alignment horizontal="right" vertical="center" wrapText="1"/>
      <protection locked="0"/>
    </xf>
    <xf numFmtId="184" fontId="5" fillId="0" borderId="11" xfId="0" applyNumberFormat="1" applyFont="1" applyBorder="1" applyAlignment="1" applyProtection="1">
      <alignment horizontal="right" vertical="center" wrapText="1"/>
      <protection locked="0"/>
    </xf>
    <xf numFmtId="184" fontId="5" fillId="0" borderId="15" xfId="0" applyNumberFormat="1" applyFont="1" applyBorder="1" applyAlignment="1" applyProtection="1">
      <alignment horizontal="right" vertical="center" wrapText="1"/>
      <protection locked="0"/>
    </xf>
    <xf numFmtId="38" fontId="4" fillId="0" borderId="0" xfId="1" applyFont="1" applyProtection="1">
      <alignment vertical="center"/>
      <protection locked="0"/>
    </xf>
    <xf numFmtId="38" fontId="9" fillId="0" borderId="0" xfId="1" applyFont="1" applyProtection="1">
      <alignment vertical="center"/>
      <protection locked="0"/>
    </xf>
    <xf numFmtId="0" fontId="4" fillId="0" borderId="0" xfId="0" applyFont="1" applyProtection="1">
      <alignment vertical="center"/>
      <protection locked="0"/>
    </xf>
    <xf numFmtId="38" fontId="7" fillId="0" borderId="0" xfId="1" applyFont="1" applyAlignment="1" applyProtection="1">
      <alignment horizontal="center" vertical="center"/>
      <protection locked="0"/>
    </xf>
    <xf numFmtId="0" fontId="5" fillId="0" borderId="5" xfId="0" applyFont="1" applyBorder="1" applyAlignment="1" applyProtection="1">
      <alignment horizontal="right" vertical="center" wrapText="1"/>
      <protection locked="0"/>
    </xf>
    <xf numFmtId="0" fontId="5" fillId="0" borderId="11" xfId="0" applyFont="1" applyBorder="1" applyAlignment="1" applyProtection="1">
      <alignment horizontal="right" vertical="center" wrapText="1"/>
      <protection locked="0"/>
    </xf>
    <xf numFmtId="0" fontId="4" fillId="0" borderId="0" xfId="0" applyFont="1" applyAlignment="1" applyProtection="1">
      <alignment horizontal="center" vertical="center"/>
      <protection locked="0"/>
    </xf>
    <xf numFmtId="0" fontId="5" fillId="0" borderId="15" xfId="0" applyFont="1" applyBorder="1" applyAlignment="1" applyProtection="1">
      <alignment horizontal="center" vertical="center" wrapText="1"/>
      <protection locked="0"/>
    </xf>
    <xf numFmtId="38" fontId="6" fillId="0" borderId="0" xfId="1" applyFont="1" applyProtection="1">
      <alignment vertical="center"/>
      <protection locked="0"/>
    </xf>
    <xf numFmtId="0" fontId="7" fillId="0" borderId="2" xfId="0" applyFont="1" applyBorder="1" applyAlignment="1" applyProtection="1">
      <alignment horizontal="center" vertical="center" wrapText="1"/>
      <protection locked="0"/>
    </xf>
    <xf numFmtId="186" fontId="5" fillId="0" borderId="20" xfId="0" applyNumberFormat="1" applyFont="1" applyBorder="1" applyAlignment="1">
      <alignment horizontal="right" vertical="center" wrapText="1"/>
    </xf>
    <xf numFmtId="186" fontId="5" fillId="0" borderId="20" xfId="0" applyNumberFormat="1" applyFont="1" applyBorder="1" applyAlignment="1" applyProtection="1">
      <alignment horizontal="right" vertical="center" wrapText="1"/>
      <protection locked="0"/>
    </xf>
    <xf numFmtId="184" fontId="5" fillId="0" borderId="23" xfId="0" applyNumberFormat="1" applyFont="1" applyBorder="1" applyAlignment="1" applyProtection="1">
      <alignment horizontal="right" vertical="center" wrapText="1"/>
      <protection locked="0"/>
    </xf>
    <xf numFmtId="38" fontId="4" fillId="0" borderId="0" xfId="1" applyFont="1" applyAlignment="1" applyProtection="1">
      <alignment horizontal="center" vertical="center"/>
      <protection locked="0"/>
    </xf>
    <xf numFmtId="38" fontId="7" fillId="0" borderId="0" xfId="1" applyFont="1" applyFill="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38" fontId="12" fillId="0" borderId="0" xfId="1" applyFont="1" applyProtection="1">
      <alignment vertical="center"/>
      <protection locked="0"/>
    </xf>
    <xf numFmtId="0" fontId="13" fillId="0" borderId="0" xfId="0" applyFont="1">
      <alignment vertical="center"/>
    </xf>
    <xf numFmtId="38" fontId="12" fillId="0" borderId="0" xfId="1" applyFont="1" applyBorder="1" applyProtection="1">
      <alignment vertical="center"/>
      <protection locked="0"/>
    </xf>
    <xf numFmtId="38" fontId="8" fillId="0" borderId="0" xfId="1" applyFont="1" applyAlignment="1" applyProtection="1">
      <alignment horizontal="center" vertical="center"/>
      <protection locked="0"/>
    </xf>
    <xf numFmtId="38" fontId="12" fillId="0" borderId="0" xfId="1" applyFont="1" applyFill="1" applyBorder="1" applyProtection="1">
      <alignment vertical="center"/>
      <protection locked="0"/>
    </xf>
    <xf numFmtId="38" fontId="12" fillId="0" borderId="0" xfId="1" applyFont="1" applyFill="1" applyProtection="1">
      <alignment vertical="center"/>
      <protection locked="0"/>
    </xf>
    <xf numFmtId="38" fontId="4" fillId="0" borderId="0" xfId="1" applyFont="1" applyFill="1" applyProtection="1">
      <alignment vertical="center"/>
      <protection locked="0"/>
    </xf>
    <xf numFmtId="38" fontId="8" fillId="0" borderId="0" xfId="1" applyFont="1" applyFill="1" applyAlignment="1" applyProtection="1">
      <alignment horizontal="center" vertical="center"/>
      <protection locked="0"/>
    </xf>
    <xf numFmtId="0" fontId="13" fillId="0" borderId="0" xfId="0" applyFont="1" applyAlignment="1">
      <alignment horizontal="left" vertical="center"/>
    </xf>
    <xf numFmtId="38" fontId="3" fillId="0" borderId="0" xfId="1" applyFont="1" applyFill="1" applyProtection="1">
      <alignment vertical="center"/>
      <protection locked="0"/>
    </xf>
    <xf numFmtId="0" fontId="12" fillId="0" borderId="0" xfId="0" applyFont="1">
      <alignment vertical="center"/>
    </xf>
    <xf numFmtId="38" fontId="13" fillId="0" borderId="0" xfId="1" applyFont="1" applyAlignment="1" applyProtection="1">
      <alignment horizontal="center" vertical="center"/>
      <protection locked="0"/>
    </xf>
    <xf numFmtId="0" fontId="14" fillId="0" borderId="0" xfId="0" applyFont="1">
      <alignment vertical="center"/>
    </xf>
    <xf numFmtId="183" fontId="4" fillId="0" borderId="0" xfId="1" applyNumberFormat="1" applyFont="1" applyFill="1" applyProtection="1">
      <alignment vertical="center"/>
      <protection locked="0"/>
    </xf>
    <xf numFmtId="0" fontId="4" fillId="0" borderId="0" xfId="1" applyNumberFormat="1" applyFont="1" applyFill="1" applyAlignment="1" applyProtection="1">
      <alignment horizontal="right" vertical="center"/>
    </xf>
    <xf numFmtId="182" fontId="4" fillId="0" borderId="0" xfId="1" applyNumberFormat="1" applyFont="1" applyFill="1" applyProtection="1">
      <alignment vertical="center"/>
      <protection locked="0"/>
    </xf>
    <xf numFmtId="38" fontId="15" fillId="0" borderId="0" xfId="1" applyFont="1" applyProtection="1">
      <alignment vertical="center"/>
      <protection locked="0"/>
    </xf>
    <xf numFmtId="38" fontId="16" fillId="0" borderId="0" xfId="1" applyFont="1" applyAlignment="1" applyProtection="1">
      <alignment vertical="top"/>
      <protection locked="0"/>
    </xf>
    <xf numFmtId="38" fontId="8" fillId="0" borderId="0" xfId="1" applyFont="1" applyBorder="1" applyAlignment="1" applyProtection="1">
      <alignment horizontal="center" vertical="center"/>
      <protection locked="0"/>
    </xf>
    <xf numFmtId="0" fontId="13" fillId="0" borderId="0" xfId="0" applyFont="1" applyAlignment="1">
      <alignment vertical="center" wrapText="1"/>
    </xf>
    <xf numFmtId="38" fontId="13" fillId="0" borderId="0" xfId="1" applyFont="1" applyFill="1" applyProtection="1">
      <alignment vertical="center"/>
      <protection locked="0"/>
    </xf>
    <xf numFmtId="0" fontId="13" fillId="0" borderId="0" xfId="0" applyFont="1" applyAlignment="1">
      <alignment vertical="top" wrapText="1"/>
    </xf>
    <xf numFmtId="38" fontId="3" fillId="0" borderId="0" xfId="1" applyFont="1" applyBorder="1" applyProtection="1">
      <alignment vertical="center"/>
      <protection locked="0"/>
    </xf>
    <xf numFmtId="38" fontId="13" fillId="0" borderId="0" xfId="1" applyFont="1" applyFill="1" applyBorder="1" applyProtection="1">
      <alignment vertical="center"/>
      <protection locked="0"/>
    </xf>
    <xf numFmtId="38" fontId="8" fillId="0" borderId="0" xfId="1" applyFont="1" applyAlignment="1" applyProtection="1">
      <alignment vertical="center"/>
      <protection locked="0"/>
    </xf>
    <xf numFmtId="38" fontId="8" fillId="0" borderId="0" xfId="1" applyFont="1" applyFill="1" applyProtection="1">
      <alignment vertical="center"/>
      <protection locked="0"/>
    </xf>
    <xf numFmtId="176" fontId="13" fillId="0" borderId="0" xfId="0" applyNumberFormat="1" applyFont="1" applyAlignment="1">
      <alignment vertical="top" wrapText="1"/>
    </xf>
    <xf numFmtId="38" fontId="19" fillId="0" borderId="0" xfId="1" applyFont="1" applyProtection="1">
      <alignment vertical="center"/>
      <protection locked="0"/>
    </xf>
    <xf numFmtId="38" fontId="20" fillId="0" borderId="0" xfId="1" applyFont="1" applyProtection="1">
      <alignment vertical="center"/>
      <protection locked="0"/>
    </xf>
    <xf numFmtId="38" fontId="21" fillId="0" borderId="0" xfId="1" applyFont="1" applyProtection="1">
      <alignment vertical="center"/>
      <protection locked="0"/>
    </xf>
    <xf numFmtId="38" fontId="22" fillId="0" borderId="0" xfId="1" applyFont="1" applyProtection="1">
      <alignment vertical="center"/>
      <protection locked="0"/>
    </xf>
    <xf numFmtId="38" fontId="23" fillId="0" borderId="0" xfId="1" applyFont="1" applyProtection="1">
      <alignment vertical="center"/>
      <protection locked="0"/>
    </xf>
    <xf numFmtId="38" fontId="24" fillId="0" borderId="0" xfId="1" applyFont="1" applyProtection="1">
      <alignment vertical="center"/>
      <protection locked="0"/>
    </xf>
    <xf numFmtId="0" fontId="27" fillId="0" borderId="4" xfId="0" applyFont="1" applyBorder="1" applyAlignment="1" applyProtection="1">
      <alignment horizontal="left" vertical="center" wrapText="1"/>
      <protection locked="0"/>
    </xf>
    <xf numFmtId="38" fontId="29" fillId="0" borderId="0" xfId="1" applyFont="1" applyProtection="1">
      <alignment vertical="center"/>
      <protection locked="0"/>
    </xf>
    <xf numFmtId="38" fontId="30" fillId="0" borderId="0" xfId="1" applyFont="1" applyBorder="1" applyProtection="1">
      <alignment vertical="center"/>
      <protection locked="0"/>
    </xf>
    <xf numFmtId="38" fontId="30" fillId="0" borderId="0" xfId="1" applyFont="1" applyProtection="1">
      <alignment vertical="center"/>
      <protection locked="0"/>
    </xf>
    <xf numFmtId="38" fontId="19" fillId="0" borderId="0" xfId="1" applyFont="1" applyBorder="1" applyAlignment="1" applyProtection="1">
      <alignment horizontal="left" vertical="center" wrapText="1"/>
      <protection locked="0"/>
    </xf>
    <xf numFmtId="38" fontId="19" fillId="0" borderId="0" xfId="1" applyFont="1" applyBorder="1" applyAlignment="1" applyProtection="1">
      <alignment horizontal="left" vertical="center"/>
      <protection locked="0"/>
    </xf>
    <xf numFmtId="0" fontId="27" fillId="0" borderId="0" xfId="0" applyFont="1" applyAlignment="1" applyProtection="1">
      <alignment vertical="center" wrapText="1"/>
      <protection locked="0"/>
    </xf>
    <xf numFmtId="38" fontId="20" fillId="0" borderId="0" xfId="1" applyFont="1" applyAlignment="1" applyProtection="1">
      <alignment vertical="center"/>
      <protection locked="0"/>
    </xf>
    <xf numFmtId="0" fontId="27" fillId="0" borderId="12" xfId="0" applyFont="1" applyBorder="1" applyAlignment="1" applyProtection="1">
      <alignment vertical="center" wrapText="1"/>
      <protection locked="0"/>
    </xf>
    <xf numFmtId="0" fontId="27" fillId="0" borderId="13" xfId="0" applyFont="1" applyBorder="1" applyAlignment="1" applyProtection="1">
      <alignment vertical="center" wrapText="1"/>
      <protection locked="0"/>
    </xf>
    <xf numFmtId="0" fontId="5" fillId="0" borderId="22"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76" fontId="5" fillId="0" borderId="0" xfId="0" applyNumberFormat="1" applyFont="1" applyAlignment="1">
      <alignment horizontal="right" vertical="center" wrapText="1"/>
    </xf>
    <xf numFmtId="176" fontId="5" fillId="0" borderId="0" xfId="0" applyNumberFormat="1" applyFont="1" applyAlignment="1" applyProtection="1">
      <alignment horizontal="right" vertical="center" wrapText="1"/>
      <protection locked="0"/>
    </xf>
    <xf numFmtId="184" fontId="5" fillId="0" borderId="27" xfId="0" applyNumberFormat="1" applyFont="1" applyBorder="1" applyAlignment="1" applyProtection="1">
      <alignment horizontal="right" vertical="center" wrapText="1"/>
      <protection locked="0"/>
    </xf>
    <xf numFmtId="186" fontId="5" fillId="0" borderId="10" xfId="0" applyNumberFormat="1" applyFont="1" applyBorder="1" applyAlignment="1">
      <alignment horizontal="right" vertical="center" wrapText="1"/>
    </xf>
    <xf numFmtId="176" fontId="5" fillId="0" borderId="6" xfId="0" applyNumberFormat="1" applyFont="1" applyBorder="1" applyAlignment="1" applyProtection="1">
      <alignment horizontal="right" vertical="center" wrapText="1"/>
      <protection locked="0"/>
    </xf>
    <xf numFmtId="184" fontId="5" fillId="0" borderId="0" xfId="0" applyNumberFormat="1" applyFont="1" applyAlignment="1" applyProtection="1">
      <alignment horizontal="right" vertical="center" wrapText="1"/>
      <protection locked="0"/>
    </xf>
    <xf numFmtId="176" fontId="5" fillId="0" borderId="27" xfId="0" applyNumberFormat="1" applyFont="1" applyBorder="1" applyAlignment="1">
      <alignment horizontal="right" vertical="center" wrapText="1"/>
    </xf>
    <xf numFmtId="0" fontId="5" fillId="0" borderId="21" xfId="0" applyFont="1" applyBorder="1" applyAlignment="1" applyProtection="1">
      <alignment horizontal="right" vertical="center" wrapText="1"/>
      <protection locked="0"/>
    </xf>
    <xf numFmtId="176" fontId="5" fillId="0" borderId="27" xfId="0" applyNumberFormat="1" applyFont="1" applyBorder="1" applyAlignment="1" applyProtection="1">
      <alignment horizontal="right" vertical="center" wrapText="1"/>
      <protection locked="0"/>
    </xf>
    <xf numFmtId="0" fontId="5" fillId="0" borderId="15" xfId="0" applyFont="1" applyBorder="1" applyAlignment="1" applyProtection="1">
      <alignment horizontal="right" vertical="center" wrapText="1"/>
      <protection locked="0"/>
    </xf>
    <xf numFmtId="184" fontId="5" fillId="0" borderId="12" xfId="0" applyNumberFormat="1" applyFont="1" applyBorder="1" applyAlignment="1" applyProtection="1">
      <alignment horizontal="right" vertical="center" wrapText="1"/>
      <protection locked="0"/>
    </xf>
    <xf numFmtId="184" fontId="5" fillId="0" borderId="10" xfId="0" applyNumberFormat="1" applyFont="1" applyBorder="1" applyAlignment="1" applyProtection="1">
      <alignment horizontal="right" vertical="center" wrapText="1"/>
      <protection locked="0"/>
    </xf>
    <xf numFmtId="186" fontId="5" fillId="0" borderId="10" xfId="0" applyNumberFormat="1" applyFont="1" applyBorder="1" applyAlignment="1" applyProtection="1">
      <alignment horizontal="right" vertical="center" wrapText="1"/>
      <protection locked="0"/>
    </xf>
    <xf numFmtId="0" fontId="5" fillId="0" borderId="27" xfId="0" applyFont="1" applyBorder="1" applyAlignment="1" applyProtection="1">
      <alignment horizontal="center" vertical="center" wrapText="1"/>
      <protection locked="0"/>
    </xf>
    <xf numFmtId="176" fontId="5" fillId="0" borderId="22" xfId="0" applyNumberFormat="1" applyFont="1" applyBorder="1" applyAlignment="1" applyProtection="1">
      <alignment horizontal="right" vertical="center" wrapText="1"/>
      <protection locked="0"/>
    </xf>
    <xf numFmtId="38" fontId="25" fillId="0" borderId="0" xfId="1" applyFont="1" applyFill="1" applyBorder="1" applyAlignment="1" applyProtection="1">
      <alignment horizontal="left" vertical="center"/>
      <protection locked="0"/>
    </xf>
    <xf numFmtId="38" fontId="26" fillId="0" borderId="0" xfId="1" applyFont="1" applyFill="1" applyBorder="1" applyAlignment="1" applyProtection="1">
      <alignment vertical="center"/>
      <protection locked="0"/>
    </xf>
    <xf numFmtId="38" fontId="20" fillId="0" borderId="0" xfId="1" applyFont="1" applyFill="1" applyProtection="1">
      <alignment vertical="center"/>
      <protection locked="0"/>
    </xf>
    <xf numFmtId="38" fontId="23" fillId="0" borderId="0" xfId="1" applyFont="1" applyFill="1" applyProtection="1">
      <alignment vertical="center"/>
      <protection locked="0"/>
    </xf>
    <xf numFmtId="0" fontId="35" fillId="0" borderId="0" xfId="0" applyFont="1" applyProtection="1">
      <alignment vertical="center"/>
      <protection locked="0"/>
    </xf>
    <xf numFmtId="0" fontId="36" fillId="0" borderId="1" xfId="0" applyFont="1" applyBorder="1" applyAlignment="1" applyProtection="1">
      <alignment horizontal="center" vertical="center" wrapText="1"/>
      <protection locked="0"/>
    </xf>
    <xf numFmtId="0" fontId="38" fillId="0" borderId="11" xfId="0" applyFont="1" applyBorder="1" applyAlignment="1" applyProtection="1">
      <alignment vertical="center" wrapText="1"/>
      <protection locked="0"/>
    </xf>
    <xf numFmtId="0" fontId="27" fillId="0" borderId="19" xfId="0" applyFont="1" applyBorder="1" applyAlignment="1" applyProtection="1">
      <alignment vertical="center" wrapText="1"/>
      <protection locked="0"/>
    </xf>
    <xf numFmtId="0" fontId="7" fillId="0" borderId="19" xfId="0" applyFont="1" applyBorder="1" applyAlignment="1" applyProtection="1">
      <alignment vertical="center" wrapText="1"/>
      <protection locked="0"/>
    </xf>
    <xf numFmtId="0" fontId="41" fillId="0" borderId="0" xfId="0" applyFont="1" applyAlignment="1" applyProtection="1">
      <alignment horizontal="left" vertical="center"/>
      <protection locked="0"/>
    </xf>
    <xf numFmtId="38" fontId="42" fillId="0" borderId="0" xfId="1" applyFont="1" applyProtection="1">
      <alignment vertical="center"/>
      <protection locked="0"/>
    </xf>
    <xf numFmtId="38" fontId="7" fillId="0" borderId="17" xfId="1" applyFont="1" applyBorder="1" applyProtection="1">
      <alignment vertical="center"/>
      <protection locked="0"/>
    </xf>
    <xf numFmtId="38" fontId="32" fillId="0" borderId="14" xfId="1" applyFont="1" applyBorder="1" applyProtection="1">
      <alignment vertical="center"/>
      <protection locked="0"/>
    </xf>
    <xf numFmtId="38" fontId="32" fillId="0" borderId="18" xfId="1" applyFont="1" applyBorder="1" applyProtection="1">
      <alignment vertical="center"/>
      <protection locked="0"/>
    </xf>
    <xf numFmtId="38" fontId="43" fillId="0" borderId="0" xfId="1" applyFont="1" applyProtection="1">
      <alignment vertical="center"/>
      <protection locked="0"/>
    </xf>
    <xf numFmtId="38" fontId="7" fillId="0" borderId="28" xfId="1" applyFont="1" applyBorder="1" applyProtection="1">
      <alignment vertical="center"/>
      <protection locked="0"/>
    </xf>
    <xf numFmtId="38" fontId="5" fillId="0" borderId="29" xfId="1" applyFont="1" applyBorder="1" applyProtection="1">
      <alignment vertical="center"/>
      <protection locked="0"/>
    </xf>
    <xf numFmtId="38" fontId="5" fillId="0" borderId="30" xfId="1" applyFont="1" applyBorder="1" applyProtection="1">
      <alignment vertical="center"/>
      <protection locked="0"/>
    </xf>
    <xf numFmtId="38" fontId="42" fillId="0" borderId="0" xfId="1" applyFont="1" applyBorder="1" applyProtection="1">
      <alignment vertical="center"/>
      <protection locked="0"/>
    </xf>
    <xf numFmtId="0" fontId="38" fillId="0" borderId="16" xfId="0" applyFont="1" applyBorder="1" applyAlignment="1" applyProtection="1">
      <alignment vertical="center" wrapText="1"/>
      <protection locked="0"/>
    </xf>
    <xf numFmtId="0" fontId="37" fillId="0" borderId="11" xfId="0" applyFont="1" applyBorder="1" applyAlignment="1" applyProtection="1">
      <alignment vertical="center" wrapText="1"/>
      <protection locked="0"/>
    </xf>
    <xf numFmtId="38" fontId="44" fillId="0" borderId="0" xfId="1" applyFont="1" applyProtection="1">
      <alignment vertical="center"/>
      <protection locked="0"/>
    </xf>
    <xf numFmtId="38" fontId="9" fillId="0" borderId="0" xfId="1" applyFont="1" applyAlignment="1" applyProtection="1">
      <alignment horizontal="right" vertical="center"/>
      <protection locked="0"/>
    </xf>
    <xf numFmtId="38" fontId="4" fillId="0" borderId="0" xfId="1" applyFont="1" applyAlignment="1" applyProtection="1">
      <alignment horizontal="right" vertical="center"/>
      <protection locked="0"/>
    </xf>
    <xf numFmtId="0" fontId="4" fillId="0" borderId="0" xfId="0" applyFont="1" applyAlignment="1" applyProtection="1">
      <alignment horizontal="left" vertical="center" indent="1"/>
      <protection locked="0"/>
    </xf>
    <xf numFmtId="0" fontId="6" fillId="0" borderId="0" xfId="0" applyFont="1" applyAlignment="1">
      <alignment horizontal="left" vertical="center"/>
    </xf>
    <xf numFmtId="0" fontId="48" fillId="0" borderId="0" xfId="0" applyFont="1" applyAlignment="1" applyProtection="1">
      <alignment horizontal="center" vertical="center"/>
      <protection locked="0"/>
    </xf>
    <xf numFmtId="38" fontId="5" fillId="0" borderId="0" xfId="1" applyFont="1" applyProtection="1">
      <alignment vertical="center"/>
      <protection locked="0"/>
    </xf>
    <xf numFmtId="0" fontId="27" fillId="0" borderId="0" xfId="0" applyFont="1" applyAlignment="1">
      <alignment horizontal="left" vertical="center"/>
    </xf>
    <xf numFmtId="38" fontId="4" fillId="0" borderId="0" xfId="1" applyFont="1" applyFill="1" applyAlignment="1" applyProtection="1">
      <alignment horizontal="right" vertical="center"/>
      <protection locked="0"/>
    </xf>
    <xf numFmtId="188" fontId="47" fillId="0" borderId="0" xfId="0" quotePrefix="1" applyNumberFormat="1" applyFont="1" applyAlignment="1" applyProtection="1">
      <alignment horizontal="right" vertical="center"/>
      <protection locked="0"/>
    </xf>
    <xf numFmtId="38" fontId="4" fillId="0" borderId="0" xfId="1" applyFont="1" applyFill="1" applyAlignment="1" applyProtection="1">
      <alignment horizontal="left" vertical="center"/>
      <protection locked="0"/>
    </xf>
    <xf numFmtId="0" fontId="4"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86" fontId="5" fillId="0" borderId="0" xfId="0" applyNumberFormat="1" applyFont="1" applyAlignment="1" applyProtection="1">
      <alignment horizontal="right" vertical="center" wrapText="1"/>
      <protection locked="0"/>
    </xf>
    <xf numFmtId="186" fontId="5" fillId="0" borderId="0" xfId="0" applyNumberFormat="1" applyFont="1" applyAlignment="1">
      <alignment horizontal="right" vertical="center" wrapText="1"/>
    </xf>
    <xf numFmtId="185" fontId="6" fillId="0" borderId="0" xfId="1" applyNumberFormat="1" applyFont="1" applyFill="1" applyProtection="1">
      <alignment vertical="center"/>
      <protection locked="0"/>
    </xf>
    <xf numFmtId="38" fontId="49" fillId="0" borderId="0" xfId="1" applyFont="1" applyFill="1" applyAlignment="1" applyProtection="1">
      <alignment horizontal="center" vertical="center"/>
      <protection locked="0"/>
    </xf>
    <xf numFmtId="38" fontId="50" fillId="0" borderId="0" xfId="1" applyFont="1" applyFill="1" applyBorder="1" applyAlignment="1" applyProtection="1">
      <alignment vertical="center"/>
      <protection locked="0"/>
    </xf>
    <xf numFmtId="38" fontId="52" fillId="0" borderId="0" xfId="1" applyFont="1" applyFill="1" applyProtection="1">
      <alignment vertical="center"/>
      <protection locked="0"/>
    </xf>
    <xf numFmtId="38" fontId="46" fillId="0" borderId="0" xfId="1" applyFont="1" applyAlignment="1" applyProtection="1">
      <alignment vertical="center"/>
      <protection locked="0"/>
    </xf>
    <xf numFmtId="38" fontId="46" fillId="0" borderId="0" xfId="1" applyFont="1" applyAlignment="1" applyProtection="1">
      <alignment vertical="top"/>
      <protection locked="0"/>
    </xf>
    <xf numFmtId="0" fontId="16" fillId="0" borderId="0" xfId="0" applyFont="1">
      <alignment vertical="center"/>
    </xf>
    <xf numFmtId="38" fontId="4" fillId="4" borderId="0" xfId="1" applyFont="1" applyFill="1" applyAlignment="1" applyProtection="1">
      <alignment horizontal="center" vertical="center"/>
      <protection locked="0"/>
    </xf>
    <xf numFmtId="38" fontId="43" fillId="0" borderId="0" xfId="1" applyFont="1" applyFill="1" applyAlignment="1" applyProtection="1">
      <alignment horizontal="center" vertical="center"/>
      <protection locked="0"/>
    </xf>
    <xf numFmtId="38" fontId="4" fillId="0" borderId="0" xfId="1" applyFont="1" applyAlignment="1" applyProtection="1">
      <alignment vertical="center"/>
      <protection locked="0"/>
    </xf>
    <xf numFmtId="0" fontId="7" fillId="0" borderId="0" xfId="0" applyFont="1" applyAlignment="1" applyProtection="1">
      <alignment horizontal="right" vertical="center"/>
      <protection locked="0"/>
    </xf>
    <xf numFmtId="194" fontId="4" fillId="2" borderId="0" xfId="0" applyNumberFormat="1" applyFont="1" applyFill="1">
      <alignment vertical="center"/>
    </xf>
    <xf numFmtId="194" fontId="4" fillId="0" borderId="0" xfId="0" applyNumberFormat="1" applyFont="1">
      <alignment vertical="center"/>
    </xf>
    <xf numFmtId="38" fontId="46" fillId="0" borderId="0" xfId="1" applyFont="1" applyFill="1" applyAlignment="1" applyProtection="1">
      <alignment vertical="top"/>
      <protection locked="0"/>
    </xf>
    <xf numFmtId="0" fontId="5" fillId="0" borderId="22" xfId="0" applyFont="1" applyBorder="1" applyAlignment="1" applyProtection="1">
      <alignment horizontal="right" vertical="center" wrapText="1"/>
      <protection locked="0"/>
    </xf>
    <xf numFmtId="0" fontId="4" fillId="0" borderId="0" xfId="0" applyFont="1" applyAlignment="1" applyProtection="1">
      <alignment horizontal="center" vertical="center" shrinkToFit="1"/>
      <protection locked="0"/>
    </xf>
    <xf numFmtId="49" fontId="5" fillId="5" borderId="0" xfId="1" applyNumberFormat="1" applyFont="1" applyFill="1" applyAlignment="1" applyProtection="1">
      <alignment horizontal="center" vertical="center"/>
      <protection locked="0"/>
    </xf>
    <xf numFmtId="186" fontId="5" fillId="5" borderId="20" xfId="0" applyNumberFormat="1" applyFont="1" applyFill="1" applyBorder="1" applyAlignment="1">
      <alignment horizontal="right" vertical="center" wrapText="1"/>
    </xf>
    <xf numFmtId="176" fontId="5" fillId="5" borderId="20" xfId="0" applyNumberFormat="1" applyFont="1" applyFill="1" applyBorder="1" applyAlignment="1">
      <alignment horizontal="right" vertical="center" wrapText="1"/>
    </xf>
    <xf numFmtId="180" fontId="5" fillId="5" borderId="27" xfId="0" applyNumberFormat="1" applyFont="1" applyFill="1" applyBorder="1" applyAlignment="1" applyProtection="1">
      <alignment horizontal="right" vertical="center" wrapText="1"/>
      <protection locked="0"/>
    </xf>
    <xf numFmtId="192" fontId="5" fillId="5" borderId="27" xfId="0" applyNumberFormat="1" applyFont="1" applyFill="1" applyBorder="1" applyAlignment="1" applyProtection="1">
      <alignment horizontal="right" vertical="center" wrapText="1"/>
      <protection locked="0"/>
    </xf>
    <xf numFmtId="38" fontId="13" fillId="3" borderId="1" xfId="1" applyFont="1" applyFill="1" applyBorder="1" applyProtection="1">
      <alignment vertical="center"/>
      <protection locked="0"/>
    </xf>
    <xf numFmtId="38" fontId="3" fillId="3" borderId="1" xfId="1" applyFont="1" applyFill="1" applyBorder="1" applyProtection="1">
      <alignment vertical="center"/>
      <protection locked="0"/>
    </xf>
    <xf numFmtId="38" fontId="0" fillId="0" borderId="0" xfId="1" applyFont="1" applyAlignment="1" applyProtection="1">
      <alignment horizontal="left" vertical="center" indent="1"/>
      <protection locked="0"/>
    </xf>
    <xf numFmtId="38" fontId="0" fillId="6" borderId="1" xfId="1" applyFont="1" applyFill="1" applyBorder="1" applyAlignment="1" applyProtection="1">
      <alignment horizontal="center" vertical="center"/>
      <protection locked="0"/>
    </xf>
    <xf numFmtId="38" fontId="3" fillId="6" borderId="1" xfId="1" applyFont="1" applyFill="1" applyBorder="1" applyProtection="1">
      <alignment vertical="center"/>
      <protection locked="0"/>
    </xf>
    <xf numFmtId="38" fontId="20" fillId="0" borderId="0" xfId="1" applyFont="1" applyAlignment="1" applyProtection="1">
      <alignment horizontal="right" vertical="center"/>
      <protection locked="0"/>
    </xf>
    <xf numFmtId="0" fontId="20" fillId="0" borderId="0" xfId="0" applyFont="1" applyAlignment="1">
      <alignment horizontal="right" vertical="center"/>
    </xf>
    <xf numFmtId="38" fontId="20" fillId="0" borderId="0" xfId="1" applyFont="1" applyFill="1" applyAlignment="1" applyProtection="1">
      <alignment horizontal="right" vertical="center"/>
      <protection locked="0"/>
    </xf>
    <xf numFmtId="183" fontId="20" fillId="0" borderId="0" xfId="1" applyNumberFormat="1" applyFont="1" applyAlignment="1" applyProtection="1">
      <alignment horizontal="right" vertical="center"/>
      <protection locked="0"/>
    </xf>
    <xf numFmtId="38" fontId="0" fillId="0" borderId="0" xfId="1" applyFont="1" applyFill="1" applyBorder="1" applyAlignment="1" applyProtection="1">
      <alignment horizontal="center" vertical="center"/>
      <protection locked="0"/>
    </xf>
    <xf numFmtId="38" fontId="3" fillId="0" borderId="0" xfId="1" applyFont="1" applyFill="1" applyBorder="1" applyProtection="1">
      <alignment vertical="center"/>
      <protection locked="0"/>
    </xf>
    <xf numFmtId="38" fontId="56" fillId="0" borderId="0" xfId="1" applyFont="1" applyFill="1" applyAlignment="1" applyProtection="1">
      <alignment horizontal="left" vertical="center"/>
      <protection locked="0"/>
    </xf>
    <xf numFmtId="38" fontId="0" fillId="0" borderId="0" xfId="1" applyFont="1" applyFill="1" applyProtection="1">
      <alignment vertical="center"/>
      <protection locked="0"/>
    </xf>
    <xf numFmtId="38" fontId="57" fillId="0" borderId="0" xfId="1" applyFont="1" applyFill="1" applyProtection="1">
      <alignment vertical="center"/>
      <protection locked="0"/>
    </xf>
    <xf numFmtId="38" fontId="56" fillId="7" borderId="1" xfId="1" applyFont="1" applyFill="1" applyBorder="1" applyAlignment="1" applyProtection="1">
      <alignment horizontal="center" vertical="center"/>
      <protection locked="0"/>
    </xf>
    <xf numFmtId="38" fontId="56" fillId="7" borderId="1" xfId="1" applyFont="1" applyFill="1" applyBorder="1" applyAlignment="1" applyProtection="1">
      <alignment horizontal="right" vertical="center"/>
      <protection locked="0"/>
    </xf>
    <xf numFmtId="38" fontId="56" fillId="7" borderId="1" xfId="1" applyFont="1" applyFill="1" applyBorder="1" applyProtection="1">
      <alignment vertical="center"/>
      <protection locked="0"/>
    </xf>
    <xf numFmtId="183" fontId="56" fillId="7" borderId="1" xfId="1" applyNumberFormat="1" applyFont="1" applyFill="1" applyBorder="1" applyAlignment="1" applyProtection="1">
      <alignment horizontal="right" vertical="center"/>
      <protection locked="0"/>
    </xf>
    <xf numFmtId="38" fontId="32" fillId="7" borderId="24" xfId="1" applyFont="1" applyFill="1" applyBorder="1" applyProtection="1">
      <alignment vertical="center"/>
      <protection locked="0"/>
    </xf>
    <xf numFmtId="38" fontId="5" fillId="7" borderId="24" xfId="1" applyFont="1" applyFill="1" applyBorder="1" applyProtection="1">
      <alignment vertical="center"/>
      <protection locked="0"/>
    </xf>
    <xf numFmtId="38" fontId="5" fillId="7" borderId="25" xfId="1" applyFont="1" applyFill="1" applyBorder="1" applyAlignment="1" applyProtection="1">
      <alignment vertical="center"/>
      <protection locked="0"/>
    </xf>
    <xf numFmtId="38" fontId="5" fillId="7" borderId="25" xfId="1" applyFont="1" applyFill="1" applyBorder="1" applyAlignment="1" applyProtection="1">
      <alignment horizontal="left" vertical="center"/>
      <protection locked="0"/>
    </xf>
    <xf numFmtId="38" fontId="5" fillId="7" borderId="25" xfId="1" applyFont="1" applyFill="1" applyBorder="1" applyProtection="1">
      <alignment vertical="center"/>
      <protection locked="0"/>
    </xf>
    <xf numFmtId="38" fontId="5" fillId="7" borderId="21" xfId="1" applyFont="1" applyFill="1" applyBorder="1" applyProtection="1">
      <alignment vertical="center"/>
      <protection locked="0"/>
    </xf>
    <xf numFmtId="38" fontId="5" fillId="7" borderId="21" xfId="1" applyFont="1" applyFill="1" applyBorder="1" applyAlignment="1" applyProtection="1">
      <alignment vertical="center"/>
      <protection locked="0"/>
    </xf>
    <xf numFmtId="38" fontId="5" fillId="7" borderId="26" xfId="1" applyFont="1" applyFill="1" applyBorder="1" applyProtection="1">
      <alignment vertical="center"/>
      <protection locked="0"/>
    </xf>
    <xf numFmtId="38" fontId="5" fillId="7" borderId="26" xfId="1" applyFont="1" applyFill="1" applyBorder="1" applyAlignment="1" applyProtection="1">
      <alignment vertical="center"/>
      <protection locked="0"/>
    </xf>
    <xf numFmtId="38" fontId="5" fillId="7" borderId="20" xfId="1" applyFont="1" applyFill="1" applyBorder="1" applyProtection="1">
      <alignment vertical="center"/>
      <protection locked="0"/>
    </xf>
    <xf numFmtId="38" fontId="5" fillId="7" borderId="24" xfId="1" applyFont="1" applyFill="1" applyBorder="1" applyAlignment="1" applyProtection="1">
      <alignment horizontal="right"/>
      <protection locked="0"/>
    </xf>
    <xf numFmtId="38" fontId="5" fillId="7" borderId="25" xfId="1" applyFont="1" applyFill="1" applyBorder="1" applyAlignment="1" applyProtection="1">
      <alignment vertical="center" wrapText="1"/>
      <protection locked="0"/>
    </xf>
    <xf numFmtId="38" fontId="5" fillId="7" borderId="25" xfId="1" applyFont="1" applyFill="1" applyBorder="1" applyAlignment="1" applyProtection="1">
      <alignment horizontal="center" vertical="center"/>
      <protection locked="0"/>
    </xf>
    <xf numFmtId="38" fontId="5" fillId="7" borderId="26" xfId="1" applyFont="1" applyFill="1" applyBorder="1" applyAlignment="1" applyProtection="1">
      <alignment vertical="center" wrapText="1"/>
      <protection locked="0"/>
    </xf>
    <xf numFmtId="38" fontId="5" fillId="7" borderId="26" xfId="1" applyFont="1" applyFill="1" applyBorder="1" applyAlignment="1" applyProtection="1">
      <alignment vertical="top"/>
      <protection locked="0"/>
    </xf>
    <xf numFmtId="38" fontId="5" fillId="7" borderId="25" xfId="1" applyFont="1" applyFill="1" applyBorder="1" applyAlignment="1" applyProtection="1">
      <protection locked="0"/>
    </xf>
    <xf numFmtId="0" fontId="27" fillId="4" borderId="3" xfId="0" applyFont="1" applyFill="1" applyBorder="1" applyAlignment="1" applyProtection="1">
      <alignment horizontal="center" vertical="center" wrapText="1"/>
      <protection locked="0"/>
    </xf>
    <xf numFmtId="38" fontId="4" fillId="2" borderId="0" xfId="1" applyFont="1" applyFill="1" applyAlignment="1" applyProtection="1">
      <alignment horizontal="center" vertical="center"/>
      <protection locked="0"/>
    </xf>
    <xf numFmtId="0" fontId="27" fillId="0" borderId="3" xfId="0" applyFont="1" applyBorder="1" applyAlignment="1" applyProtection="1">
      <alignment horizontal="center" vertical="center" wrapText="1"/>
      <protection locked="0"/>
    </xf>
    <xf numFmtId="38" fontId="9" fillId="0" borderId="0" xfId="1" applyFont="1" applyFill="1" applyAlignment="1" applyProtection="1">
      <alignment horizontal="center" vertical="center"/>
      <protection locked="0"/>
    </xf>
    <xf numFmtId="38" fontId="5" fillId="0" borderId="0" xfId="1" applyFont="1" applyFill="1" applyProtection="1">
      <alignment vertical="center"/>
      <protection locked="0"/>
    </xf>
    <xf numFmtId="38" fontId="9" fillId="0" borderId="0" xfId="1" applyFont="1" applyFill="1" applyAlignment="1" applyProtection="1">
      <alignment horizontal="right" vertical="center"/>
      <protection locked="0"/>
    </xf>
    <xf numFmtId="38" fontId="4" fillId="0" borderId="0" xfId="1" applyFont="1" applyFill="1" applyAlignment="1" applyProtection="1">
      <alignment vertical="center"/>
      <protection locked="0"/>
    </xf>
    <xf numFmtId="38" fontId="9" fillId="0" borderId="0" xfId="1" applyFont="1" applyFill="1" applyProtection="1">
      <alignment vertical="center"/>
      <protection locked="0"/>
    </xf>
    <xf numFmtId="38" fontId="4" fillId="0" borderId="0" xfId="1" applyFont="1" applyFill="1" applyAlignment="1" applyProtection="1">
      <alignment horizontal="center" vertical="center"/>
      <protection locked="0"/>
    </xf>
    <xf numFmtId="38" fontId="46" fillId="0" borderId="0" xfId="1" applyFont="1" applyFill="1" applyAlignment="1" applyProtection="1">
      <alignment vertical="center"/>
      <protection locked="0"/>
    </xf>
    <xf numFmtId="49" fontId="5" fillId="0" borderId="0" xfId="1" applyNumberFormat="1" applyFont="1" applyFill="1" applyAlignment="1" applyProtection="1">
      <alignment horizontal="center" vertical="center"/>
      <protection locked="0"/>
    </xf>
    <xf numFmtId="38" fontId="15" fillId="0" borderId="0" xfId="1" applyFont="1" applyFill="1" applyProtection="1">
      <alignment vertical="center"/>
      <protection locked="0"/>
    </xf>
    <xf numFmtId="38" fontId="16" fillId="0" borderId="0" xfId="1" applyFont="1" applyFill="1" applyAlignment="1" applyProtection="1">
      <alignment vertical="top"/>
      <protection locked="0"/>
    </xf>
    <xf numFmtId="183" fontId="20" fillId="0" borderId="0" xfId="1" applyNumberFormat="1" applyFont="1" applyFill="1" applyAlignment="1" applyProtection="1">
      <alignment horizontal="right" vertical="center"/>
      <protection locked="0"/>
    </xf>
    <xf numFmtId="38" fontId="8" fillId="0" borderId="0" xfId="1" applyFont="1" applyFill="1" applyBorder="1" applyAlignment="1" applyProtection="1">
      <alignment horizontal="center" vertical="center"/>
      <protection locked="0"/>
    </xf>
    <xf numFmtId="38" fontId="56" fillId="0" borderId="1" xfId="1" applyFont="1" applyFill="1" applyBorder="1" applyAlignment="1" applyProtection="1">
      <alignment horizontal="right" vertical="center"/>
      <protection locked="0"/>
    </xf>
    <xf numFmtId="38" fontId="56" fillId="0" borderId="1" xfId="1" applyFont="1" applyFill="1" applyBorder="1" applyProtection="1">
      <alignment vertical="center"/>
      <protection locked="0"/>
    </xf>
    <xf numFmtId="38" fontId="56" fillId="0" borderId="1" xfId="1" applyFont="1" applyFill="1" applyBorder="1" applyAlignment="1" applyProtection="1">
      <alignment horizontal="center" vertical="center"/>
      <protection locked="0"/>
    </xf>
    <xf numFmtId="183" fontId="56" fillId="0" borderId="1" xfId="1" applyNumberFormat="1" applyFont="1" applyFill="1" applyBorder="1" applyAlignment="1" applyProtection="1">
      <alignment horizontal="right" vertical="center"/>
      <protection locked="0"/>
    </xf>
    <xf numFmtId="38" fontId="0" fillId="0" borderId="1" xfId="1" applyFont="1" applyFill="1" applyBorder="1" applyAlignment="1" applyProtection="1">
      <alignment horizontal="center" vertical="center"/>
      <protection locked="0"/>
    </xf>
    <xf numFmtId="38" fontId="3" fillId="0" borderId="1" xfId="1" applyFont="1" applyFill="1" applyBorder="1" applyProtection="1">
      <alignment vertical="center"/>
      <protection locked="0"/>
    </xf>
    <xf numFmtId="38" fontId="0" fillId="0" borderId="0" xfId="1" applyFont="1" applyFill="1" applyAlignment="1" applyProtection="1">
      <alignment horizontal="left" vertical="center" indent="1"/>
      <protection locked="0"/>
    </xf>
    <xf numFmtId="38" fontId="13" fillId="0" borderId="1" xfId="1" applyFont="1" applyFill="1" applyBorder="1" applyProtection="1">
      <alignment vertical="center"/>
      <protection locked="0"/>
    </xf>
    <xf numFmtId="38" fontId="8" fillId="0" borderId="0" xfId="1" applyFont="1" applyFill="1" applyAlignment="1" applyProtection="1">
      <alignment vertical="center"/>
      <protection locked="0"/>
    </xf>
    <xf numFmtId="38" fontId="6" fillId="0" borderId="0" xfId="1" applyFont="1" applyFill="1" applyProtection="1">
      <alignment vertical="center"/>
      <protection locked="0"/>
    </xf>
    <xf numFmtId="185" fontId="6" fillId="8" borderId="0" xfId="1" applyNumberFormat="1" applyFont="1" applyFill="1" applyProtection="1">
      <alignment vertical="center"/>
      <protection locked="0"/>
    </xf>
    <xf numFmtId="38" fontId="21" fillId="0" borderId="0" xfId="1" applyFont="1" applyFill="1" applyProtection="1">
      <alignment vertical="center"/>
      <protection locked="0"/>
    </xf>
    <xf numFmtId="38" fontId="44" fillId="0" borderId="0" xfId="1" applyFont="1" applyFill="1" applyProtection="1">
      <alignment vertical="center"/>
      <protection locked="0"/>
    </xf>
    <xf numFmtId="38" fontId="29" fillId="0" borderId="0" xfId="1" applyFont="1" applyFill="1" applyProtection="1">
      <alignment vertical="center"/>
      <protection locked="0"/>
    </xf>
    <xf numFmtId="38" fontId="42" fillId="0" borderId="0" xfId="1" applyFont="1" applyFill="1" applyProtection="1">
      <alignment vertical="center"/>
      <protection locked="0"/>
    </xf>
    <xf numFmtId="38" fontId="7" fillId="0" borderId="17" xfId="1" applyFont="1" applyFill="1" applyBorder="1" applyProtection="1">
      <alignment vertical="center"/>
      <protection locked="0"/>
    </xf>
    <xf numFmtId="38" fontId="32" fillId="0" borderId="14" xfId="1" applyFont="1" applyFill="1" applyBorder="1" applyProtection="1">
      <alignment vertical="center"/>
      <protection locked="0"/>
    </xf>
    <xf numFmtId="38" fontId="32" fillId="0" borderId="18" xfId="1" applyFont="1" applyFill="1" applyBorder="1" applyProtection="1">
      <alignment vertical="center"/>
      <protection locked="0"/>
    </xf>
    <xf numFmtId="38" fontId="30" fillId="0" borderId="0" xfId="1" applyFont="1" applyFill="1" applyProtection="1">
      <alignment vertical="center"/>
      <protection locked="0"/>
    </xf>
    <xf numFmtId="38" fontId="43" fillId="0" borderId="0" xfId="1" applyFont="1" applyFill="1" applyProtection="1">
      <alignment vertical="center"/>
      <protection locked="0"/>
    </xf>
    <xf numFmtId="38" fontId="19" fillId="0" borderId="0" xfId="1" applyFont="1" applyFill="1" applyProtection="1">
      <alignment vertical="center"/>
      <protection locked="0"/>
    </xf>
    <xf numFmtId="38" fontId="7" fillId="0" borderId="28" xfId="1" applyFont="1" applyFill="1" applyBorder="1" applyProtection="1">
      <alignment vertical="center"/>
      <protection locked="0"/>
    </xf>
    <xf numFmtId="38" fontId="5" fillId="0" borderId="29" xfId="1" applyFont="1" applyFill="1" applyBorder="1" applyProtection="1">
      <alignment vertical="center"/>
      <protection locked="0"/>
    </xf>
    <xf numFmtId="38" fontId="5" fillId="0" borderId="30" xfId="1" applyFont="1" applyFill="1" applyBorder="1" applyProtection="1">
      <alignment vertical="center"/>
      <protection locked="0"/>
    </xf>
    <xf numFmtId="38" fontId="42" fillId="0" borderId="0" xfId="1" applyFont="1" applyFill="1" applyBorder="1" applyProtection="1">
      <alignment vertical="center"/>
      <protection locked="0"/>
    </xf>
    <xf numFmtId="38" fontId="30" fillId="0" borderId="0" xfId="1" applyFont="1" applyFill="1" applyBorder="1" applyProtection="1">
      <alignment vertical="center"/>
      <protection locked="0"/>
    </xf>
    <xf numFmtId="38" fontId="19" fillId="0" borderId="0" xfId="1" applyFont="1" applyFill="1" applyBorder="1" applyAlignment="1" applyProtection="1">
      <alignment horizontal="left" vertical="center" wrapText="1"/>
      <protection locked="0"/>
    </xf>
    <xf numFmtId="38" fontId="19" fillId="0" borderId="0" xfId="1" applyFont="1" applyFill="1" applyBorder="1" applyAlignment="1" applyProtection="1">
      <alignment horizontal="left" vertical="center"/>
      <protection locked="0"/>
    </xf>
    <xf numFmtId="38" fontId="20" fillId="0" borderId="0" xfId="1" applyFont="1" applyFill="1" applyAlignment="1" applyProtection="1">
      <alignment vertical="center"/>
      <protection locked="0"/>
    </xf>
    <xf numFmtId="189" fontId="5" fillId="2" borderId="20" xfId="0" applyNumberFormat="1" applyFont="1" applyFill="1" applyBorder="1" applyAlignment="1" applyProtection="1">
      <alignment horizontal="right" vertical="center" wrapText="1"/>
      <protection locked="0"/>
    </xf>
    <xf numFmtId="177" fontId="5" fillId="2" borderId="27" xfId="0" applyNumberFormat="1" applyFont="1" applyFill="1" applyBorder="1" applyAlignment="1" applyProtection="1">
      <alignment horizontal="right" vertical="center" wrapText="1"/>
      <protection locked="0"/>
    </xf>
    <xf numFmtId="190" fontId="5" fillId="2" borderId="27" xfId="0" applyNumberFormat="1" applyFont="1" applyFill="1" applyBorder="1" applyAlignment="1" applyProtection="1">
      <alignment horizontal="right" vertical="center" wrapText="1"/>
      <protection locked="0"/>
    </xf>
    <xf numFmtId="191" fontId="5" fillId="2" borderId="20" xfId="0" applyNumberFormat="1" applyFont="1" applyFill="1" applyBorder="1" applyAlignment="1" applyProtection="1">
      <alignment horizontal="right" vertical="center" wrapText="1"/>
      <protection locked="0"/>
    </xf>
    <xf numFmtId="176" fontId="5" fillId="2" borderId="27" xfId="0" applyNumberFormat="1" applyFont="1" applyFill="1" applyBorder="1" applyAlignment="1" applyProtection="1">
      <alignment horizontal="right" vertical="center" wrapText="1"/>
      <protection locked="0"/>
    </xf>
    <xf numFmtId="184" fontId="5" fillId="2" borderId="20" xfId="0" applyNumberFormat="1" applyFont="1" applyFill="1" applyBorder="1" applyAlignment="1" applyProtection="1">
      <alignment horizontal="right" vertical="center" wrapText="1"/>
      <protection locked="0"/>
    </xf>
    <xf numFmtId="176" fontId="5" fillId="2" borderId="21" xfId="0" applyNumberFormat="1" applyFont="1" applyFill="1" applyBorder="1" applyAlignment="1" applyProtection="1">
      <alignment horizontal="right" vertical="center" wrapText="1"/>
      <protection locked="0"/>
    </xf>
    <xf numFmtId="184" fontId="5" fillId="2" borderId="11" xfId="0" applyNumberFormat="1" applyFont="1" applyFill="1" applyBorder="1" applyAlignment="1" applyProtection="1">
      <alignment horizontal="right" vertical="center" wrapText="1"/>
      <protection locked="0"/>
    </xf>
    <xf numFmtId="189" fontId="5" fillId="2" borderId="15" xfId="0" applyNumberFormat="1" applyFont="1" applyFill="1" applyBorder="1" applyAlignment="1" applyProtection="1">
      <alignment horizontal="right" vertical="center" wrapText="1"/>
      <protection locked="0"/>
    </xf>
    <xf numFmtId="38" fontId="8" fillId="0" borderId="0" xfId="1" applyFont="1" applyFill="1" applyBorder="1" applyAlignment="1" applyProtection="1">
      <alignment vertical="center" wrapText="1"/>
      <protection locked="0"/>
    </xf>
    <xf numFmtId="0" fontId="8" fillId="0" borderId="0" xfId="0" applyFont="1" applyAlignment="1">
      <alignment vertical="center" wrapText="1"/>
    </xf>
    <xf numFmtId="38" fontId="59" fillId="0" borderId="0" xfId="1" applyFont="1" applyAlignment="1" applyProtection="1">
      <alignment horizontal="center" vertical="center"/>
      <protection locked="0"/>
    </xf>
    <xf numFmtId="38" fontId="59" fillId="0" borderId="0" xfId="1" applyFont="1" applyProtection="1">
      <alignment vertical="center"/>
      <protection locked="0"/>
    </xf>
    <xf numFmtId="38" fontId="59" fillId="0" borderId="0" xfId="1" applyFont="1" applyFill="1" applyAlignment="1" applyProtection="1">
      <alignment horizontal="center" vertical="center"/>
      <protection locked="0"/>
    </xf>
    <xf numFmtId="38" fontId="59" fillId="0" borderId="0" xfId="1" applyFont="1" applyFill="1" applyProtection="1">
      <alignment vertical="center"/>
      <protection locked="0"/>
    </xf>
    <xf numFmtId="177" fontId="5" fillId="0" borderId="27" xfId="0" applyNumberFormat="1" applyFont="1" applyBorder="1" applyAlignment="1" applyProtection="1">
      <alignment horizontal="right" vertical="center" wrapText="1"/>
      <protection locked="0"/>
    </xf>
    <xf numFmtId="189" fontId="5" fillId="0" borderId="20" xfId="0" applyNumberFormat="1" applyFont="1" applyBorder="1" applyAlignment="1" applyProtection="1">
      <alignment horizontal="right" vertical="center" wrapText="1"/>
      <protection locked="0"/>
    </xf>
    <xf numFmtId="190" fontId="5" fillId="0" borderId="27" xfId="0" applyNumberFormat="1" applyFont="1" applyBorder="1" applyAlignment="1" applyProtection="1">
      <alignment horizontal="right" vertical="center" wrapText="1"/>
      <protection locked="0"/>
    </xf>
    <xf numFmtId="191" fontId="5" fillId="0" borderId="20" xfId="0" applyNumberFormat="1" applyFont="1" applyBorder="1" applyAlignment="1" applyProtection="1">
      <alignment horizontal="right" vertical="center" wrapText="1"/>
      <protection locked="0"/>
    </xf>
    <xf numFmtId="180" fontId="5" fillId="0" borderId="27" xfId="0" applyNumberFormat="1" applyFont="1" applyBorder="1" applyAlignment="1" applyProtection="1">
      <alignment horizontal="right" vertical="center" wrapText="1"/>
      <protection locked="0"/>
    </xf>
    <xf numFmtId="192" fontId="5" fillId="0" borderId="27" xfId="0" applyNumberFormat="1" applyFont="1" applyBorder="1" applyAlignment="1" applyProtection="1">
      <alignment horizontal="right" vertical="center" wrapText="1"/>
      <protection locked="0"/>
    </xf>
    <xf numFmtId="177" fontId="31" fillId="0" borderId="27" xfId="0" applyNumberFormat="1" applyFont="1" applyBorder="1" applyAlignment="1" applyProtection="1">
      <alignment horizontal="right" vertical="center" wrapText="1"/>
      <protection locked="0"/>
    </xf>
    <xf numFmtId="189" fontId="5" fillId="0" borderId="15" xfId="0" applyNumberFormat="1" applyFont="1" applyBorder="1" applyAlignment="1" applyProtection="1">
      <alignment horizontal="right" vertical="center" wrapText="1"/>
      <protection locked="0"/>
    </xf>
    <xf numFmtId="195" fontId="4" fillId="0" borderId="0" xfId="0" applyNumberFormat="1" applyFont="1" applyAlignment="1">
      <alignment vertical="center" shrinkToFit="1"/>
    </xf>
    <xf numFmtId="38" fontId="5" fillId="0" borderId="0" xfId="1" applyFont="1" applyFill="1" applyBorder="1" applyAlignment="1" applyProtection="1">
      <alignment horizontal="left" vertical="center"/>
      <protection locked="0"/>
    </xf>
    <xf numFmtId="186" fontId="5" fillId="0" borderId="27" xfId="0" applyNumberFormat="1" applyFont="1" applyBorder="1" applyAlignment="1">
      <alignment horizontal="right" vertical="center" wrapText="1"/>
    </xf>
    <xf numFmtId="186" fontId="5" fillId="0" borderId="15" xfId="0" applyNumberFormat="1" applyFont="1" applyBorder="1" applyAlignment="1" applyProtection="1">
      <alignment horizontal="right" vertical="center" wrapText="1"/>
      <protection locked="0"/>
    </xf>
    <xf numFmtId="186" fontId="5" fillId="0" borderId="23" xfId="0" applyNumberFormat="1" applyFont="1" applyBorder="1" applyAlignment="1" applyProtection="1">
      <alignment horizontal="right" vertical="center" wrapText="1"/>
      <protection locked="0"/>
    </xf>
    <xf numFmtId="38" fontId="0" fillId="0" borderId="1" xfId="1" applyFont="1" applyFill="1" applyBorder="1" applyAlignment="1" applyProtection="1">
      <alignment horizontal="right" vertical="center"/>
      <protection locked="0"/>
    </xf>
    <xf numFmtId="38" fontId="0" fillId="0" borderId="0" xfId="1" applyFont="1" applyProtection="1">
      <alignment vertical="center"/>
      <protection locked="0"/>
    </xf>
    <xf numFmtId="38" fontId="60" fillId="0" borderId="0" xfId="1" applyFont="1" applyProtection="1">
      <alignment vertical="center"/>
      <protection locked="0"/>
    </xf>
    <xf numFmtId="38" fontId="24" fillId="0" borderId="0" xfId="1" applyFont="1" applyAlignment="1" applyProtection="1">
      <alignment horizontal="left" vertical="center" indent="3"/>
      <protection locked="0"/>
    </xf>
    <xf numFmtId="38" fontId="61" fillId="0" borderId="0" xfId="1" applyFont="1" applyProtection="1">
      <alignment vertical="center"/>
      <protection locked="0"/>
    </xf>
    <xf numFmtId="38" fontId="32" fillId="9" borderId="24" xfId="1" applyFont="1" applyFill="1" applyBorder="1" applyProtection="1">
      <alignment vertical="center"/>
      <protection locked="0"/>
    </xf>
    <xf numFmtId="38" fontId="5" fillId="9" borderId="24" xfId="1" applyFont="1" applyFill="1" applyBorder="1" applyProtection="1">
      <alignment vertical="center"/>
      <protection locked="0"/>
    </xf>
    <xf numFmtId="38" fontId="5" fillId="9" borderId="25" xfId="1" applyFont="1" applyFill="1" applyBorder="1" applyAlignment="1" applyProtection="1">
      <alignment vertical="center"/>
      <protection locked="0"/>
    </xf>
    <xf numFmtId="38" fontId="5" fillId="9" borderId="25" xfId="1" applyFont="1" applyFill="1" applyBorder="1" applyAlignment="1" applyProtection="1">
      <alignment horizontal="left" vertical="center"/>
      <protection locked="0"/>
    </xf>
    <xf numFmtId="38" fontId="5" fillId="9" borderId="25" xfId="1" applyFont="1" applyFill="1" applyBorder="1" applyProtection="1">
      <alignment vertical="center"/>
      <protection locked="0"/>
    </xf>
    <xf numFmtId="38" fontId="5" fillId="9" borderId="21" xfId="1" applyFont="1" applyFill="1" applyBorder="1" applyProtection="1">
      <alignment vertical="center"/>
      <protection locked="0"/>
    </xf>
    <xf numFmtId="38" fontId="5" fillId="9" borderId="21" xfId="1" applyFont="1" applyFill="1" applyBorder="1" applyAlignment="1" applyProtection="1">
      <alignment vertical="center"/>
      <protection locked="0"/>
    </xf>
    <xf numFmtId="38" fontId="62" fillId="0" borderId="0" xfId="1" applyFont="1" applyBorder="1" applyAlignment="1" applyProtection="1">
      <alignment horizontal="left" vertical="center"/>
      <protection locked="0"/>
    </xf>
    <xf numFmtId="38" fontId="63" fillId="0" borderId="0" xfId="1" applyFont="1" applyFill="1" applyBorder="1" applyAlignment="1" applyProtection="1">
      <alignment vertical="center"/>
      <protection locked="0"/>
    </xf>
    <xf numFmtId="38" fontId="64" fillId="5" borderId="1" xfId="1" applyFont="1" applyFill="1" applyBorder="1" applyAlignment="1" applyProtection="1">
      <alignment horizontal="center" vertical="center"/>
      <protection locked="0"/>
    </xf>
    <xf numFmtId="38" fontId="63" fillId="0" borderId="0" xfId="1" applyFont="1" applyFill="1" applyBorder="1" applyAlignment="1" applyProtection="1">
      <alignment horizontal="left" vertical="center"/>
      <protection locked="0"/>
    </xf>
    <xf numFmtId="38" fontId="0" fillId="0" borderId="0" xfId="1" applyFont="1" applyFill="1" applyBorder="1" applyAlignment="1" applyProtection="1">
      <alignment horizontal="left" vertical="center"/>
      <protection locked="0"/>
    </xf>
    <xf numFmtId="38" fontId="65" fillId="0" borderId="0" xfId="1" applyFont="1" applyFill="1" applyBorder="1" applyAlignment="1" applyProtection="1">
      <alignment horizontal="left" vertical="center"/>
      <protection locked="0"/>
    </xf>
    <xf numFmtId="0" fontId="18" fillId="0" borderId="16" xfId="0" applyFont="1" applyBorder="1" applyAlignment="1" applyProtection="1">
      <alignment vertical="top" wrapText="1"/>
      <protection locked="0"/>
    </xf>
    <xf numFmtId="38" fontId="5" fillId="0" borderId="0" xfId="1" applyFont="1" applyFill="1" applyBorder="1" applyAlignment="1" applyProtection="1">
      <alignment vertical="center"/>
      <protection locked="0"/>
    </xf>
    <xf numFmtId="38" fontId="5" fillId="9" borderId="26" xfId="1" applyFont="1" applyFill="1" applyBorder="1" applyProtection="1">
      <alignment vertical="center"/>
      <protection locked="0"/>
    </xf>
    <xf numFmtId="38" fontId="5" fillId="9" borderId="26" xfId="1" applyFont="1" applyFill="1" applyBorder="1" applyAlignment="1" applyProtection="1">
      <alignment vertical="center"/>
      <protection locked="0"/>
    </xf>
    <xf numFmtId="38" fontId="5" fillId="9" borderId="20" xfId="1" applyFont="1" applyFill="1" applyBorder="1" applyProtection="1">
      <alignment vertical="center"/>
      <protection locked="0"/>
    </xf>
    <xf numFmtId="38" fontId="5" fillId="0" borderId="0" xfId="1" applyFont="1" applyFill="1" applyBorder="1" applyAlignment="1" applyProtection="1">
      <alignment vertical="center" wrapText="1"/>
      <protection locked="0"/>
    </xf>
    <xf numFmtId="38" fontId="5" fillId="9" borderId="24" xfId="1" applyFont="1" applyFill="1" applyBorder="1" applyAlignment="1" applyProtection="1">
      <alignment horizontal="right"/>
      <protection locked="0"/>
    </xf>
    <xf numFmtId="38" fontId="5" fillId="9" borderId="25" xfId="1" applyFont="1" applyFill="1" applyBorder="1" applyAlignment="1" applyProtection="1">
      <alignment horizontal="center" vertical="center"/>
      <protection locked="0"/>
    </xf>
    <xf numFmtId="38" fontId="5" fillId="9" borderId="26" xfId="1" applyFont="1" applyFill="1" applyBorder="1" applyAlignment="1" applyProtection="1">
      <alignment vertical="center" wrapText="1"/>
      <protection locked="0"/>
    </xf>
    <xf numFmtId="38" fontId="5" fillId="9" borderId="26" xfId="1" applyFont="1" applyFill="1" applyBorder="1" applyAlignment="1" applyProtection="1">
      <alignment vertical="top"/>
      <protection locked="0"/>
    </xf>
    <xf numFmtId="38" fontId="0" fillId="0" borderId="0" xfId="1" applyFont="1" applyBorder="1" applyAlignment="1" applyProtection="1">
      <alignment horizontal="left" vertical="center"/>
      <protection locked="0"/>
    </xf>
    <xf numFmtId="0" fontId="27" fillId="0" borderId="0" xfId="0" applyFont="1" applyAlignment="1" applyProtection="1">
      <alignment horizontal="left" vertical="center"/>
      <protection locked="0"/>
    </xf>
    <xf numFmtId="180" fontId="5" fillId="0" borderId="27" xfId="0" applyNumberFormat="1" applyFont="1" applyBorder="1" applyAlignment="1">
      <alignment horizontal="right" vertical="center" wrapText="1"/>
    </xf>
    <xf numFmtId="192" fontId="5" fillId="0" borderId="20" xfId="0" applyNumberFormat="1" applyFont="1" applyBorder="1" applyAlignment="1">
      <alignment horizontal="right" vertical="center" wrapText="1"/>
    </xf>
    <xf numFmtId="38" fontId="30" fillId="0" borderId="0" xfId="1" applyFont="1" applyAlignment="1" applyProtection="1">
      <alignment horizontal="left" vertical="center"/>
      <protection locked="0"/>
    </xf>
    <xf numFmtId="38" fontId="23" fillId="0" borderId="0" xfId="1" applyFont="1" applyAlignment="1" applyProtection="1">
      <alignment horizontal="left" vertical="center"/>
      <protection locked="0"/>
    </xf>
    <xf numFmtId="38" fontId="0" fillId="0" borderId="0" xfId="1" applyFont="1" applyBorder="1" applyProtection="1">
      <alignment vertical="center"/>
      <protection locked="0"/>
    </xf>
    <xf numFmtId="0" fontId="66" fillId="0" borderId="0" xfId="0" applyFont="1" applyAlignment="1" applyProtection="1">
      <alignment horizontal="left" vertical="center" wrapText="1"/>
      <protection locked="0"/>
    </xf>
    <xf numFmtId="38" fontId="67" fillId="0" borderId="0" xfId="1" applyFont="1" applyAlignment="1" applyProtection="1">
      <alignment horizontal="left" vertical="center"/>
      <protection locked="0"/>
    </xf>
    <xf numFmtId="38" fontId="35" fillId="0" borderId="0" xfId="1" applyFont="1" applyAlignment="1" applyProtection="1">
      <alignment horizontal="left" vertical="center"/>
      <protection locked="0"/>
    </xf>
    <xf numFmtId="38" fontId="35" fillId="0" borderId="0" xfId="1" applyFont="1" applyAlignment="1" applyProtection="1">
      <alignment horizontal="center" vertical="center"/>
      <protection locked="0"/>
    </xf>
    <xf numFmtId="38" fontId="35" fillId="0" borderId="0" xfId="1" applyFont="1" applyAlignment="1" applyProtection="1">
      <alignment vertical="center"/>
      <protection locked="0"/>
    </xf>
    <xf numFmtId="38" fontId="35" fillId="0" borderId="0" xfId="1" applyFont="1" applyProtection="1">
      <alignment vertical="center"/>
      <protection locked="0"/>
    </xf>
    <xf numFmtId="0" fontId="68" fillId="0" borderId="0" xfId="0" applyFont="1" applyProtection="1">
      <alignment vertical="center"/>
      <protection locked="0"/>
    </xf>
    <xf numFmtId="38" fontId="68" fillId="0" borderId="0" xfId="1" applyFont="1" applyProtection="1">
      <alignment vertical="center"/>
      <protection locked="0"/>
    </xf>
    <xf numFmtId="38" fontId="69" fillId="0" borderId="0" xfId="1" applyFont="1" applyAlignment="1" applyProtection="1">
      <alignment horizontal="center" vertical="center"/>
    </xf>
    <xf numFmtId="176" fontId="68" fillId="0" borderId="0" xfId="1" applyNumberFormat="1" applyFont="1" applyAlignment="1" applyProtection="1">
      <alignment vertical="center"/>
      <protection locked="0"/>
    </xf>
    <xf numFmtId="38" fontId="70" fillId="0" borderId="0" xfId="1" applyFont="1" applyFill="1" applyAlignment="1" applyProtection="1">
      <alignment horizontal="center" vertical="center"/>
      <protection locked="0"/>
    </xf>
    <xf numFmtId="0" fontId="68" fillId="0" borderId="0" xfId="0" applyFont="1">
      <alignment vertical="center"/>
    </xf>
    <xf numFmtId="38" fontId="72" fillId="0" borderId="0" xfId="1" applyFont="1" applyProtection="1">
      <alignment vertical="center"/>
      <protection locked="0"/>
    </xf>
    <xf numFmtId="176" fontId="71" fillId="0" borderId="0" xfId="1" applyNumberFormat="1" applyFont="1" applyAlignment="1" applyProtection="1">
      <alignment horizontal="center" vertical="center"/>
      <protection locked="0"/>
    </xf>
    <xf numFmtId="0" fontId="5" fillId="0" borderId="0" xfId="0" applyFont="1" applyAlignment="1" applyProtection="1">
      <alignment horizontal="left" vertical="center"/>
      <protection locked="0"/>
    </xf>
    <xf numFmtId="38" fontId="73" fillId="0" borderId="0" xfId="1" applyFont="1" applyFill="1" applyProtection="1">
      <alignment vertical="center"/>
      <protection locked="0"/>
    </xf>
    <xf numFmtId="176" fontId="50" fillId="0" borderId="0" xfId="1" applyNumberFormat="1" applyFont="1" applyAlignment="1" applyProtection="1">
      <alignment vertical="center"/>
    </xf>
    <xf numFmtId="38" fontId="68" fillId="0" borderId="0" xfId="1" applyFont="1" applyAlignment="1" applyProtection="1">
      <alignment horizontal="center" vertical="center"/>
    </xf>
    <xf numFmtId="38" fontId="74" fillId="0" borderId="0" xfId="1" applyFont="1" applyBorder="1" applyAlignment="1" applyProtection="1">
      <alignment horizontal="left" vertical="center" wrapText="1"/>
      <protection locked="0"/>
    </xf>
    <xf numFmtId="38" fontId="74" fillId="0" borderId="0" xfId="1" applyFont="1" applyBorder="1" applyAlignment="1" applyProtection="1">
      <alignment horizontal="left" vertical="center"/>
      <protection locked="0"/>
    </xf>
    <xf numFmtId="0" fontId="7" fillId="0" borderId="0" xfId="0" applyFont="1" applyAlignment="1" applyProtection="1">
      <alignment vertical="top" wrapText="1"/>
      <protection locked="0"/>
    </xf>
    <xf numFmtId="38" fontId="7" fillId="0" borderId="0" xfId="1" applyFont="1" applyBorder="1" applyAlignment="1" applyProtection="1">
      <alignment vertical="center" wrapText="1"/>
      <protection locked="0"/>
    </xf>
    <xf numFmtId="38" fontId="7" fillId="0" borderId="0" xfId="1" applyFont="1" applyBorder="1" applyAlignment="1" applyProtection="1">
      <alignment vertical="center"/>
      <protection locked="0"/>
    </xf>
    <xf numFmtId="38" fontId="43" fillId="0" borderId="0" xfId="1" applyFont="1" applyBorder="1" applyProtection="1">
      <alignment vertical="center"/>
      <protection locked="0"/>
    </xf>
    <xf numFmtId="38" fontId="56" fillId="0" borderId="17" xfId="1" applyFont="1" applyFill="1" applyBorder="1" applyAlignment="1" applyProtection="1">
      <alignment horizontal="center" vertical="center" shrinkToFit="1"/>
      <protection locked="0"/>
    </xf>
    <xf numFmtId="38" fontId="56" fillId="0" borderId="18" xfId="1" applyFont="1" applyFill="1" applyBorder="1" applyAlignment="1" applyProtection="1">
      <alignment horizontal="center" vertical="center" shrinkToFit="1"/>
      <protection locked="0"/>
    </xf>
    <xf numFmtId="38" fontId="56" fillId="0" borderId="11" xfId="1" applyFont="1" applyFill="1" applyBorder="1" applyAlignment="1" applyProtection="1">
      <alignment horizontal="center" vertical="center" shrinkToFit="1"/>
      <protection locked="0"/>
    </xf>
    <xf numFmtId="38" fontId="56" fillId="0" borderId="13" xfId="1" applyFont="1" applyFill="1" applyBorder="1" applyAlignment="1" applyProtection="1">
      <alignment horizontal="center" vertical="center" shrinkToFit="1"/>
      <protection locked="0"/>
    </xf>
    <xf numFmtId="38" fontId="56" fillId="0" borderId="2" xfId="1" applyFont="1" applyFill="1" applyBorder="1" applyAlignment="1" applyProtection="1">
      <alignment horizontal="center" vertical="center" shrinkToFit="1"/>
      <protection locked="0"/>
    </xf>
    <xf numFmtId="38" fontId="56" fillId="0" borderId="4" xfId="1" applyFont="1" applyFill="1" applyBorder="1" applyAlignment="1" applyProtection="1">
      <alignment horizontal="center" vertical="center" shrinkToFit="1"/>
      <protection locked="0"/>
    </xf>
    <xf numFmtId="38" fontId="56" fillId="0" borderId="1" xfId="1" applyFont="1" applyFill="1" applyBorder="1" applyAlignment="1" applyProtection="1">
      <alignment horizontal="center" vertical="center" shrinkToFi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17"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179" fontId="5" fillId="0" borderId="17" xfId="0" applyNumberFormat="1" applyFont="1" applyBorder="1" applyAlignment="1">
      <alignment horizontal="right" vertical="center" wrapText="1"/>
    </xf>
    <xf numFmtId="179" fontId="5" fillId="0" borderId="8" xfId="0" applyNumberFormat="1" applyFont="1" applyBorder="1" applyAlignment="1">
      <alignment horizontal="right" vertical="center" wrapText="1"/>
    </xf>
    <xf numFmtId="187" fontId="5" fillId="0" borderId="17" xfId="0" applyNumberFormat="1" applyFont="1" applyBorder="1" applyAlignment="1" applyProtection="1">
      <alignment horizontal="right" vertical="center" wrapText="1"/>
      <protection locked="0"/>
    </xf>
    <xf numFmtId="187" fontId="5" fillId="0" borderId="18" xfId="0" applyNumberFormat="1" applyFont="1" applyBorder="1" applyAlignment="1" applyProtection="1">
      <alignment horizontal="right" vertical="center" wrapText="1"/>
      <protection locked="0"/>
    </xf>
    <xf numFmtId="186" fontId="5" fillId="0" borderId="8" xfId="0" applyNumberFormat="1" applyFont="1" applyBorder="1" applyAlignment="1" applyProtection="1">
      <alignment horizontal="right" vertical="center" wrapText="1"/>
      <protection locked="0"/>
    </xf>
    <xf numFmtId="186" fontId="5" fillId="0" borderId="9" xfId="0" applyNumberFormat="1" applyFont="1" applyBorder="1" applyAlignment="1" applyProtection="1">
      <alignment horizontal="right" vertical="center" wrapText="1"/>
      <protection locked="0"/>
    </xf>
    <xf numFmtId="0" fontId="4" fillId="0" borderId="0" xfId="0" applyFont="1" applyAlignment="1" applyProtection="1">
      <alignment vertical="center" wrapText="1"/>
      <protection locked="0"/>
    </xf>
    <xf numFmtId="193" fontId="4" fillId="0" borderId="0" xfId="0" quotePrefix="1" applyNumberFormat="1" applyFont="1" applyAlignment="1" applyProtection="1">
      <alignment horizontal="right" vertical="center"/>
      <protection locked="0"/>
    </xf>
    <xf numFmtId="38" fontId="4" fillId="0" borderId="0" xfId="1" applyFont="1" applyFill="1" applyAlignment="1" applyProtection="1">
      <alignment horizontal="left" vertical="center" indent="1"/>
      <protection locked="0"/>
    </xf>
    <xf numFmtId="38" fontId="4" fillId="0" borderId="0" xfId="1" applyFont="1" applyFill="1" applyAlignment="1" applyProtection="1">
      <alignment horizontal="left" vertical="center"/>
      <protection locked="0"/>
    </xf>
    <xf numFmtId="188" fontId="4" fillId="0" borderId="0" xfId="1" applyNumberFormat="1" applyFont="1" applyFill="1" applyAlignment="1" applyProtection="1">
      <alignment horizontal="distributed" vertical="center"/>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181" fontId="5" fillId="0" borderId="5" xfId="0" applyNumberFormat="1" applyFont="1" applyBorder="1" applyAlignment="1">
      <alignment horizontal="right" vertical="center" wrapText="1"/>
    </xf>
    <xf numFmtId="181" fontId="5" fillId="0" borderId="8" xfId="0" applyNumberFormat="1" applyFont="1" applyBorder="1" applyAlignment="1">
      <alignment horizontal="right" vertical="center" wrapText="1"/>
    </xf>
    <xf numFmtId="176" fontId="5" fillId="0" borderId="5" xfId="0" applyNumberFormat="1" applyFont="1" applyBorder="1" applyAlignment="1">
      <alignment horizontal="right" vertical="center" wrapText="1"/>
    </xf>
    <xf numFmtId="176" fontId="5" fillId="0" borderId="7" xfId="0" applyNumberFormat="1" applyFont="1" applyBorder="1" applyAlignment="1">
      <alignment horizontal="right" vertical="center" wrapText="1"/>
    </xf>
    <xf numFmtId="38" fontId="8" fillId="0" borderId="0" xfId="1" applyFont="1" applyFill="1" applyBorder="1" applyAlignment="1" applyProtection="1">
      <alignment horizontal="center" vertical="center"/>
      <protection locked="0"/>
    </xf>
    <xf numFmtId="186" fontId="5" fillId="0" borderId="8" xfId="0" applyNumberFormat="1" applyFont="1" applyBorder="1" applyAlignment="1">
      <alignment horizontal="right" vertical="center" wrapText="1"/>
    </xf>
    <xf numFmtId="186" fontId="5" fillId="0" borderId="9" xfId="0" applyNumberFormat="1" applyFont="1" applyBorder="1" applyAlignment="1">
      <alignment horizontal="right" vertical="center" wrapText="1"/>
    </xf>
    <xf numFmtId="0" fontId="7" fillId="0" borderId="5" xfId="0" applyFont="1" applyBorder="1" applyAlignment="1" applyProtection="1">
      <alignment vertical="center" shrinkToFit="1"/>
      <protection locked="0"/>
    </xf>
    <xf numFmtId="0" fontId="7" fillId="0" borderId="6" xfId="0" applyFont="1" applyBorder="1" applyAlignment="1" applyProtection="1">
      <alignment vertical="center" shrinkToFit="1"/>
      <protection locked="0"/>
    </xf>
    <xf numFmtId="0" fontId="7" fillId="0" borderId="7" xfId="0" applyFont="1" applyBorder="1" applyAlignment="1" applyProtection="1">
      <alignment vertical="center" shrinkToFit="1"/>
      <protection locked="0"/>
    </xf>
    <xf numFmtId="0" fontId="7" fillId="0" borderId="16" xfId="0" applyFont="1" applyBorder="1" applyAlignment="1" applyProtection="1">
      <alignment vertical="center" shrinkToFit="1"/>
      <protection locked="0"/>
    </xf>
    <xf numFmtId="0" fontId="7" fillId="0" borderId="0" xfId="0" applyFont="1" applyAlignment="1" applyProtection="1">
      <alignment vertical="center" shrinkToFit="1"/>
      <protection locked="0"/>
    </xf>
    <xf numFmtId="0" fontId="7" fillId="0" borderId="19" xfId="0" applyFont="1" applyBorder="1" applyAlignment="1" applyProtection="1">
      <alignment vertical="center" shrinkToFit="1"/>
      <protection locked="0"/>
    </xf>
    <xf numFmtId="179" fontId="5" fillId="0" borderId="5" xfId="0" applyNumberFormat="1" applyFont="1" applyBorder="1" applyAlignment="1" applyProtection="1">
      <alignment vertical="center" wrapText="1"/>
      <protection locked="0"/>
    </xf>
    <xf numFmtId="179" fontId="5" fillId="0" borderId="16" xfId="0" applyNumberFormat="1" applyFont="1" applyBorder="1" applyAlignment="1" applyProtection="1">
      <alignment vertical="center" wrapText="1"/>
      <protection locked="0"/>
    </xf>
    <xf numFmtId="38" fontId="0" fillId="0" borderId="1" xfId="1" applyFont="1" applyFill="1" applyBorder="1" applyAlignment="1" applyProtection="1">
      <alignment horizontal="center" vertical="center"/>
      <protection locked="0"/>
    </xf>
    <xf numFmtId="186" fontId="5" fillId="0" borderId="16" xfId="0" applyNumberFormat="1" applyFont="1" applyBorder="1" applyAlignment="1">
      <alignment horizontal="right" vertical="center" wrapText="1"/>
    </xf>
    <xf numFmtId="186" fontId="5" fillId="0" borderId="19" xfId="0" applyNumberFormat="1" applyFont="1" applyBorder="1" applyAlignment="1">
      <alignment horizontal="right" vertical="center" wrapText="1"/>
    </xf>
    <xf numFmtId="0" fontId="7" fillId="0" borderId="5" xfId="0"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7" fillId="0" borderId="8"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7" fillId="0" borderId="9" xfId="0" applyFont="1" applyBorder="1" applyAlignment="1" applyProtection="1">
      <alignment vertical="center" wrapText="1"/>
      <protection locked="0"/>
    </xf>
    <xf numFmtId="178" fontId="5" fillId="0" borderId="16" xfId="0" applyNumberFormat="1" applyFont="1" applyBorder="1" applyAlignment="1" applyProtection="1">
      <alignment vertical="center" wrapText="1"/>
      <protection locked="0"/>
    </xf>
    <xf numFmtId="178" fontId="5" fillId="0" borderId="8" xfId="0" applyNumberFormat="1" applyFont="1" applyBorder="1" applyAlignment="1" applyProtection="1">
      <alignment vertical="center" wrapText="1"/>
      <protection locked="0"/>
    </xf>
    <xf numFmtId="176" fontId="5" fillId="0" borderId="16" xfId="0" applyNumberFormat="1" applyFont="1" applyBorder="1" applyAlignment="1">
      <alignment horizontal="right" vertical="center" wrapText="1"/>
    </xf>
    <xf numFmtId="176" fontId="5" fillId="0" borderId="19" xfId="0" applyNumberFormat="1" applyFont="1" applyBorder="1" applyAlignment="1">
      <alignment horizontal="right" vertical="center" wrapText="1"/>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176" fontId="5" fillId="0" borderId="5" xfId="0" applyNumberFormat="1" applyFont="1" applyBorder="1" applyAlignment="1" applyProtection="1">
      <alignment horizontal="right" vertical="center" wrapText="1"/>
      <protection locked="0"/>
    </xf>
    <xf numFmtId="176" fontId="5" fillId="0" borderId="7" xfId="0" applyNumberFormat="1" applyFont="1" applyBorder="1" applyAlignment="1" applyProtection="1">
      <alignment horizontal="right" vertical="center" wrapText="1"/>
      <protection locked="0"/>
    </xf>
    <xf numFmtId="186" fontId="5" fillId="0" borderId="11" xfId="0" applyNumberFormat="1" applyFont="1" applyBorder="1" applyAlignment="1" applyProtection="1">
      <alignment horizontal="right" vertical="center" wrapText="1"/>
      <protection locked="0"/>
    </xf>
    <xf numFmtId="186" fontId="5" fillId="0" borderId="13" xfId="0" applyNumberFormat="1" applyFont="1" applyBorder="1" applyAlignment="1" applyProtection="1">
      <alignment horizontal="right" vertical="center" wrapText="1"/>
      <protection locked="0"/>
    </xf>
    <xf numFmtId="38" fontId="8" fillId="0" borderId="0" xfId="1" applyFont="1" applyFill="1" applyAlignment="1" applyProtection="1">
      <alignment horizontal="center" vertical="center"/>
      <protection locked="0"/>
    </xf>
    <xf numFmtId="38" fontId="8" fillId="0" borderId="0" xfId="1" applyFont="1" applyFill="1" applyBorder="1" applyAlignment="1" applyProtection="1">
      <alignment horizontal="left" vertical="center" wrapText="1"/>
      <protection locked="0"/>
    </xf>
    <xf numFmtId="38" fontId="8" fillId="0" borderId="0" xfId="1" applyFont="1" applyFill="1" applyBorder="1" applyAlignment="1" applyProtection="1">
      <alignment horizontal="left" vertical="center"/>
      <protection locked="0"/>
    </xf>
    <xf numFmtId="184" fontId="5" fillId="0" borderId="8" xfId="0" applyNumberFormat="1" applyFont="1" applyBorder="1" applyAlignment="1" applyProtection="1">
      <alignment horizontal="right" vertical="center" wrapText="1"/>
      <protection locked="0"/>
    </xf>
    <xf numFmtId="184" fontId="5" fillId="0" borderId="9" xfId="0" applyNumberFormat="1" applyFont="1" applyBorder="1" applyAlignment="1" applyProtection="1">
      <alignment horizontal="right" vertical="center" wrapText="1"/>
      <protection locked="0"/>
    </xf>
    <xf numFmtId="0" fontId="5" fillId="0" borderId="5" xfId="0" applyFont="1" applyBorder="1" applyAlignment="1" applyProtection="1">
      <alignment horizontal="right" vertical="center" wrapText="1"/>
      <protection locked="0"/>
    </xf>
    <xf numFmtId="0" fontId="5" fillId="0" borderId="8" xfId="0" applyFont="1" applyBorder="1" applyAlignment="1" applyProtection="1">
      <alignment horizontal="right" vertical="center" wrapText="1"/>
      <protection locked="0"/>
    </xf>
    <xf numFmtId="0" fontId="34" fillId="0" borderId="16" xfId="0" applyFont="1" applyBorder="1" applyAlignment="1" applyProtection="1">
      <alignment horizontal="left" vertical="center" wrapText="1"/>
      <protection locked="0"/>
    </xf>
    <xf numFmtId="0" fontId="34" fillId="0" borderId="0" xfId="0" applyFont="1" applyAlignment="1" applyProtection="1">
      <alignment horizontal="left" vertical="center" wrapText="1"/>
      <protection locked="0"/>
    </xf>
    <xf numFmtId="0" fontId="34" fillId="0" borderId="19" xfId="0" applyFont="1" applyBorder="1" applyAlignment="1" applyProtection="1">
      <alignment horizontal="left" vertical="center" wrapText="1"/>
      <protection locked="0"/>
    </xf>
    <xf numFmtId="0" fontId="34" fillId="0" borderId="8" xfId="0" applyFont="1" applyBorder="1" applyAlignment="1" applyProtection="1">
      <alignment horizontal="left" vertical="center" wrapText="1"/>
      <protection locked="0"/>
    </xf>
    <xf numFmtId="0" fontId="34" fillId="0" borderId="10" xfId="0" applyFont="1" applyBorder="1" applyAlignment="1" applyProtection="1">
      <alignment horizontal="left" vertical="center" wrapText="1"/>
      <protection locked="0"/>
    </xf>
    <xf numFmtId="0" fontId="34" fillId="0" borderId="9" xfId="0" applyFont="1" applyBorder="1" applyAlignment="1" applyProtection="1">
      <alignment horizontal="left" vertical="center" wrapText="1"/>
      <protection locked="0"/>
    </xf>
    <xf numFmtId="38" fontId="8" fillId="0" borderId="0" xfId="1" applyFont="1" applyFill="1" applyBorder="1" applyAlignment="1" applyProtection="1">
      <alignment vertical="center" wrapText="1"/>
      <protection locked="0"/>
    </xf>
    <xf numFmtId="184" fontId="5" fillId="0" borderId="11" xfId="0" applyNumberFormat="1" applyFont="1" applyBorder="1" applyAlignment="1" applyProtection="1">
      <alignment horizontal="right" vertical="center" wrapText="1"/>
      <protection locked="0"/>
    </xf>
    <xf numFmtId="184" fontId="5" fillId="0" borderId="13" xfId="0" applyNumberFormat="1" applyFont="1" applyBorder="1" applyAlignment="1" applyProtection="1">
      <alignment horizontal="right" vertical="center" wrapText="1"/>
      <protection locked="0"/>
    </xf>
    <xf numFmtId="0" fontId="27" fillId="0" borderId="0" xfId="0" applyFont="1" applyAlignment="1">
      <alignment horizontal="left" vertical="center"/>
    </xf>
    <xf numFmtId="0" fontId="6" fillId="0" borderId="0" xfId="0" applyFont="1" applyAlignment="1">
      <alignment horizontal="left" vertical="center"/>
    </xf>
    <xf numFmtId="0" fontId="5" fillId="0" borderId="16"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184" fontId="5" fillId="0" borderId="33" xfId="0" applyNumberFormat="1" applyFont="1" applyBorder="1" applyAlignment="1" applyProtection="1">
      <alignment horizontal="right" vertical="center" wrapText="1"/>
      <protection locked="0"/>
    </xf>
    <xf numFmtId="184" fontId="5" fillId="0" borderId="34" xfId="0" applyNumberFormat="1" applyFont="1" applyBorder="1" applyAlignment="1" applyProtection="1">
      <alignment horizontal="right" vertical="center" wrapText="1"/>
      <protection locked="0"/>
    </xf>
    <xf numFmtId="0" fontId="34" fillId="0" borderId="11" xfId="0" applyFont="1" applyBorder="1" applyAlignment="1" applyProtection="1">
      <alignment horizontal="left" vertical="center" wrapText="1"/>
      <protection locked="0"/>
    </xf>
    <xf numFmtId="0" fontId="34" fillId="0" borderId="12" xfId="0" applyFont="1" applyBorder="1" applyAlignment="1" applyProtection="1">
      <alignment horizontal="left" vertical="center" wrapText="1"/>
      <protection locked="0"/>
    </xf>
    <xf numFmtId="0" fontId="34" fillId="0" borderId="13" xfId="0" applyFont="1" applyBorder="1" applyAlignment="1" applyProtection="1">
      <alignment horizontal="left" vertical="center" wrapText="1"/>
      <protection locked="0"/>
    </xf>
    <xf numFmtId="184" fontId="5" fillId="0" borderId="5" xfId="0" applyNumberFormat="1" applyFont="1" applyBorder="1" applyAlignment="1" applyProtection="1">
      <alignment horizontal="right" vertical="center" wrapText="1"/>
      <protection locked="0"/>
    </xf>
    <xf numFmtId="184" fontId="5" fillId="0" borderId="7" xfId="0" applyNumberFormat="1" applyFont="1" applyBorder="1" applyAlignment="1" applyProtection="1">
      <alignment horizontal="right" vertical="center" wrapText="1"/>
      <protection locked="0"/>
    </xf>
    <xf numFmtId="0" fontId="7" fillId="0" borderId="22"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176" fontId="5" fillId="0" borderId="17" xfId="0" applyNumberFormat="1" applyFont="1" applyBorder="1" applyAlignment="1" applyProtection="1">
      <alignment horizontal="right" vertical="center" wrapText="1"/>
      <protection locked="0"/>
    </xf>
    <xf numFmtId="176" fontId="5" fillId="0" borderId="18" xfId="0" applyNumberFormat="1" applyFont="1" applyBorder="1" applyAlignment="1" applyProtection="1">
      <alignment horizontal="right" vertical="center" wrapText="1"/>
      <protection locked="0"/>
    </xf>
    <xf numFmtId="186" fontId="5" fillId="0" borderId="31" xfId="0" applyNumberFormat="1" applyFont="1" applyBorder="1" applyAlignment="1" applyProtection="1">
      <alignment horizontal="right" vertical="center" wrapText="1"/>
      <protection locked="0"/>
    </xf>
    <xf numFmtId="186" fontId="5" fillId="0" borderId="32" xfId="0" applyNumberFormat="1" applyFont="1" applyBorder="1" applyAlignment="1" applyProtection="1">
      <alignment horizontal="right" vertical="center" wrapText="1"/>
      <protection locked="0"/>
    </xf>
    <xf numFmtId="0" fontId="34" fillId="0" borderId="5" xfId="0" applyFont="1" applyBorder="1" applyAlignment="1" applyProtection="1">
      <alignment vertical="center" wrapText="1"/>
      <protection locked="0"/>
    </xf>
    <xf numFmtId="0" fontId="34" fillId="0" borderId="6" xfId="0" applyFont="1" applyBorder="1" applyAlignment="1" applyProtection="1">
      <alignment vertical="center" wrapText="1"/>
      <protection locked="0"/>
    </xf>
    <xf numFmtId="0" fontId="34" fillId="0" borderId="7" xfId="0" applyFont="1" applyBorder="1" applyAlignment="1" applyProtection="1">
      <alignment vertical="center" wrapText="1"/>
      <protection locked="0"/>
    </xf>
    <xf numFmtId="0" fontId="34" fillId="0" borderId="11" xfId="0" applyFont="1" applyBorder="1" applyAlignment="1" applyProtection="1">
      <alignment vertical="center" wrapText="1"/>
      <protection locked="0"/>
    </xf>
    <xf numFmtId="0" fontId="34" fillId="0" borderId="12" xfId="0" applyFont="1" applyBorder="1" applyAlignment="1" applyProtection="1">
      <alignment vertical="center" wrapText="1"/>
      <protection locked="0"/>
    </xf>
    <xf numFmtId="0" fontId="34" fillId="0" borderId="13" xfId="0" applyFont="1" applyBorder="1" applyAlignment="1" applyProtection="1">
      <alignment vertical="center" wrapText="1"/>
      <protection locked="0"/>
    </xf>
    <xf numFmtId="0" fontId="5" fillId="0" borderId="15" xfId="0" applyFont="1" applyBorder="1" applyAlignment="1" applyProtection="1">
      <alignment horizontal="right" vertical="center" wrapText="1"/>
      <protection locked="0"/>
    </xf>
    <xf numFmtId="0" fontId="6" fillId="0" borderId="0" xfId="0" applyFont="1" applyAlignment="1" applyProtection="1">
      <alignment horizontal="left" vertical="center" wrapText="1"/>
      <protection locked="0"/>
    </xf>
    <xf numFmtId="0" fontId="7" fillId="0" borderId="0" xfId="0" applyFont="1" applyAlignment="1" applyProtection="1">
      <alignment horizontal="left" vertical="center" wrapText="1"/>
      <protection locked="0"/>
    </xf>
    <xf numFmtId="176" fontId="69" fillId="0" borderId="0" xfId="1" applyNumberFormat="1" applyFont="1" applyAlignment="1" applyProtection="1">
      <alignment vertical="center"/>
    </xf>
    <xf numFmtId="176" fontId="69" fillId="0" borderId="0" xfId="0" applyNumberFormat="1" applyFont="1">
      <alignment vertical="center"/>
    </xf>
    <xf numFmtId="176" fontId="50" fillId="0" borderId="0" xfId="1" applyNumberFormat="1" applyFont="1" applyAlignment="1" applyProtection="1">
      <alignment horizontal="left" vertical="center" indent="1"/>
    </xf>
    <xf numFmtId="0" fontId="27" fillId="0" borderId="0" xfId="0" applyFont="1" applyAlignment="1" applyProtection="1">
      <alignment horizontal="left" vertical="center"/>
      <protection locked="0"/>
    </xf>
    <xf numFmtId="0" fontId="18" fillId="0" borderId="35" xfId="0" applyFont="1" applyBorder="1" applyAlignment="1" applyProtection="1">
      <alignment horizontal="left" vertical="center" wrapText="1"/>
      <protection locked="0"/>
    </xf>
    <xf numFmtId="0" fontId="18" fillId="0" borderId="36" xfId="0" applyFont="1" applyBorder="1" applyAlignment="1" applyProtection="1">
      <alignment horizontal="left" vertical="center" wrapText="1"/>
      <protection locked="0"/>
    </xf>
    <xf numFmtId="0" fontId="18" fillId="0" borderId="37" xfId="0" applyFont="1" applyBorder="1" applyAlignment="1" applyProtection="1">
      <alignment horizontal="left" vertical="center" wrapText="1"/>
      <protection locked="0"/>
    </xf>
    <xf numFmtId="0" fontId="18" fillId="0" borderId="13" xfId="0" applyFont="1" applyBorder="1" applyAlignment="1" applyProtection="1">
      <alignment horizontal="left" vertical="center" wrapText="1"/>
      <protection locked="0"/>
    </xf>
    <xf numFmtId="0" fontId="18" fillId="0" borderId="17" xfId="0" applyFont="1" applyBorder="1" applyAlignment="1" applyProtection="1">
      <alignment horizontal="left" vertical="center" wrapText="1"/>
      <protection locked="0"/>
    </xf>
    <xf numFmtId="0" fontId="18" fillId="0" borderId="14" xfId="0" applyFont="1" applyBorder="1" applyAlignment="1" applyProtection="1">
      <alignment horizontal="left" vertical="center" wrapText="1"/>
      <protection locked="0"/>
    </xf>
    <xf numFmtId="0" fontId="18" fillId="0" borderId="18" xfId="0" applyFont="1" applyBorder="1" applyAlignment="1" applyProtection="1">
      <alignment horizontal="left" vertical="center" wrapText="1"/>
      <protection locked="0"/>
    </xf>
    <xf numFmtId="0" fontId="18" fillId="0" borderId="16"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8" fillId="0" borderId="19" xfId="0" applyFont="1" applyBorder="1" applyAlignment="1" applyProtection="1">
      <alignment horizontal="left" vertical="center" wrapText="1"/>
      <protection locked="0"/>
    </xf>
    <xf numFmtId="0" fontId="18" fillId="0" borderId="11" xfId="0" applyFont="1" applyBorder="1" applyAlignment="1" applyProtection="1">
      <alignment horizontal="left" vertical="center" wrapText="1"/>
      <protection locked="0"/>
    </xf>
    <xf numFmtId="0" fontId="18" fillId="0" borderId="12" xfId="0" applyFont="1" applyBorder="1" applyAlignment="1" applyProtection="1">
      <alignment horizontal="left" vertical="center" wrapText="1"/>
      <protection locked="0"/>
    </xf>
    <xf numFmtId="0" fontId="37" fillId="0" borderId="17" xfId="0" applyFont="1" applyBorder="1" applyAlignment="1" applyProtection="1">
      <alignment horizontal="left" vertical="center" wrapText="1"/>
      <protection locked="0"/>
    </xf>
    <xf numFmtId="0" fontId="37" fillId="0" borderId="14" xfId="0" applyFont="1" applyBorder="1" applyAlignment="1" applyProtection="1">
      <alignment horizontal="left" vertical="center" wrapText="1"/>
      <protection locked="0"/>
    </xf>
    <xf numFmtId="0" fontId="37" fillId="0" borderId="18" xfId="0" applyFont="1" applyBorder="1" applyAlignment="1" applyProtection="1">
      <alignment horizontal="left" vertical="center" wrapText="1"/>
      <protection locked="0"/>
    </xf>
    <xf numFmtId="0" fontId="37" fillId="0" borderId="16" xfId="0" applyFont="1" applyBorder="1" applyAlignment="1" applyProtection="1">
      <alignment horizontal="left" vertical="center" wrapText="1"/>
      <protection locked="0"/>
    </xf>
    <xf numFmtId="0" fontId="37" fillId="0" borderId="0" xfId="0" applyFont="1" applyAlignment="1" applyProtection="1">
      <alignment horizontal="left" vertical="center" wrapText="1"/>
      <protection locked="0"/>
    </xf>
    <xf numFmtId="0" fontId="37" fillId="0" borderId="19" xfId="0" applyFont="1" applyBorder="1" applyAlignment="1" applyProtection="1">
      <alignment horizontal="left" vertical="center" wrapText="1"/>
      <protection locked="0"/>
    </xf>
    <xf numFmtId="0" fontId="37" fillId="0" borderId="11" xfId="0" applyFont="1" applyBorder="1" applyAlignment="1" applyProtection="1">
      <alignment horizontal="left" vertical="center" wrapText="1"/>
      <protection locked="0"/>
    </xf>
    <xf numFmtId="0" fontId="37" fillId="0" borderId="12" xfId="0" applyFont="1" applyBorder="1" applyAlignment="1" applyProtection="1">
      <alignment horizontal="left" vertical="center" wrapText="1"/>
      <protection locked="0"/>
    </xf>
    <xf numFmtId="0" fontId="37" fillId="0" borderId="13"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45" fillId="0" borderId="1" xfId="0" applyFont="1" applyBorder="1" applyAlignment="1" applyProtection="1">
      <alignment horizontal="left" vertical="center" wrapText="1"/>
      <protection locked="0"/>
    </xf>
    <xf numFmtId="0" fontId="39" fillId="0" borderId="0" xfId="0" applyFont="1" applyAlignment="1" applyProtection="1">
      <alignment horizontal="left" vertical="center"/>
      <protection locked="0"/>
    </xf>
    <xf numFmtId="0" fontId="39" fillId="0" borderId="12" xfId="0" applyFont="1" applyBorder="1" applyAlignment="1" applyProtection="1">
      <alignment horizontal="left" vertical="center"/>
      <protection locked="0"/>
    </xf>
    <xf numFmtId="0" fontId="27" fillId="0" borderId="2" xfId="0" applyFont="1" applyBorder="1" applyAlignment="1" applyProtection="1">
      <alignment horizontal="center" vertical="center" wrapText="1"/>
      <protection locked="0"/>
    </xf>
    <xf numFmtId="0" fontId="27" fillId="0" borderId="3"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27" fillId="0" borderId="11" xfId="0" applyFont="1" applyBorder="1" applyAlignment="1" applyProtection="1">
      <alignment horizontal="center" vertical="center" wrapText="1"/>
      <protection locked="0"/>
    </xf>
    <xf numFmtId="0" fontId="27" fillId="0" borderId="12" xfId="0" applyFont="1" applyBorder="1" applyAlignment="1" applyProtection="1">
      <alignment horizontal="center" vertical="center" wrapText="1"/>
      <protection locked="0"/>
    </xf>
    <xf numFmtId="0" fontId="27" fillId="0" borderId="13" xfId="0" applyFont="1" applyBorder="1" applyAlignment="1" applyProtection="1">
      <alignment horizontal="center" vertical="center" wrapText="1"/>
      <protection locked="0"/>
    </xf>
    <xf numFmtId="0" fontId="27" fillId="0" borderId="17" xfId="0" applyFont="1" applyBorder="1" applyAlignment="1" applyProtection="1">
      <alignment horizontal="left" vertical="center" wrapText="1"/>
      <protection locked="0"/>
    </xf>
    <xf numFmtId="0" fontId="27" fillId="0" borderId="14" xfId="0" applyFont="1" applyBorder="1" applyAlignment="1" applyProtection="1">
      <alignment horizontal="left" vertical="center" wrapText="1"/>
      <protection locked="0"/>
    </xf>
    <xf numFmtId="0" fontId="27" fillId="0" borderId="18" xfId="0" applyFont="1" applyBorder="1" applyAlignment="1" applyProtection="1">
      <alignment horizontal="left" vertical="center" wrapText="1"/>
      <protection locked="0"/>
    </xf>
    <xf numFmtId="0" fontId="37" fillId="0" borderId="0" xfId="0" applyFont="1" applyAlignment="1" applyProtection="1">
      <alignment horizontal="left" vertical="center"/>
      <protection locked="0"/>
    </xf>
    <xf numFmtId="0" fontId="37" fillId="0" borderId="14" xfId="0" applyFont="1" applyBorder="1" applyAlignment="1" applyProtection="1">
      <alignment horizontal="left" vertical="center"/>
      <protection locked="0"/>
    </xf>
    <xf numFmtId="38" fontId="7" fillId="0" borderId="28" xfId="1" applyFont="1" applyFill="1" applyBorder="1" applyAlignment="1" applyProtection="1">
      <alignment horizontal="left" vertical="center" wrapText="1"/>
      <protection locked="0"/>
    </xf>
    <xf numFmtId="38" fontId="7" fillId="0" borderId="29" xfId="1" applyFont="1" applyFill="1" applyBorder="1" applyAlignment="1" applyProtection="1">
      <alignment horizontal="left" vertical="center" wrapText="1"/>
      <protection locked="0"/>
    </xf>
    <xf numFmtId="38" fontId="7" fillId="0" borderId="30" xfId="1" applyFont="1" applyFill="1" applyBorder="1" applyAlignment="1" applyProtection="1">
      <alignment horizontal="left" vertical="center" wrapText="1"/>
      <protection locked="0"/>
    </xf>
    <xf numFmtId="38" fontId="7" fillId="0" borderId="11" xfId="1" applyFont="1" applyFill="1" applyBorder="1" applyAlignment="1" applyProtection="1">
      <alignment horizontal="left" vertical="center" wrapText="1"/>
      <protection locked="0"/>
    </xf>
    <xf numFmtId="38" fontId="7" fillId="0" borderId="12" xfId="1" applyFont="1" applyFill="1" applyBorder="1" applyAlignment="1" applyProtection="1">
      <alignment horizontal="left" vertical="center" wrapText="1"/>
      <protection locked="0"/>
    </xf>
    <xf numFmtId="38" fontId="7" fillId="0" borderId="13" xfId="1" applyFont="1" applyFill="1" applyBorder="1" applyAlignment="1" applyProtection="1">
      <alignment horizontal="left" vertical="center" wrapText="1"/>
      <protection locked="0"/>
    </xf>
    <xf numFmtId="38" fontId="5" fillId="0" borderId="14" xfId="1" applyFont="1" applyFill="1" applyBorder="1" applyAlignment="1" applyProtection="1">
      <alignment horizontal="left" vertical="center" wrapText="1"/>
      <protection locked="0"/>
    </xf>
    <xf numFmtId="38" fontId="5" fillId="0" borderId="14" xfId="1" applyFont="1" applyFill="1" applyBorder="1" applyAlignment="1" applyProtection="1">
      <alignment horizontal="left" vertical="center"/>
      <protection locked="0"/>
    </xf>
    <xf numFmtId="38" fontId="5" fillId="0" borderId="0" xfId="1" applyFont="1" applyFill="1" applyBorder="1" applyAlignment="1" applyProtection="1">
      <alignment horizontal="left" vertical="center" wrapText="1"/>
      <protection locked="0"/>
    </xf>
    <xf numFmtId="38" fontId="5" fillId="0" borderId="0" xfId="1" applyFont="1" applyFill="1" applyBorder="1" applyAlignment="1" applyProtection="1">
      <alignment horizontal="left" vertical="center"/>
      <protection locked="0"/>
    </xf>
    <xf numFmtId="38" fontId="0" fillId="6" borderId="1" xfId="1" applyFont="1" applyFill="1" applyBorder="1" applyAlignment="1" applyProtection="1">
      <alignment horizontal="center" vertical="center"/>
      <protection locked="0"/>
    </xf>
    <xf numFmtId="38" fontId="56" fillId="7" borderId="1" xfId="1" applyFont="1" applyFill="1" applyBorder="1" applyAlignment="1" applyProtection="1">
      <alignment horizontal="center" vertical="center" shrinkToFit="1"/>
      <protection locked="0"/>
    </xf>
    <xf numFmtId="38" fontId="4" fillId="4" borderId="0" xfId="1" applyFont="1" applyFill="1" applyAlignment="1" applyProtection="1">
      <alignment horizontal="left" vertical="center" indent="1"/>
      <protection locked="0"/>
    </xf>
    <xf numFmtId="38" fontId="4" fillId="4" borderId="0" xfId="1" applyFont="1" applyFill="1" applyAlignment="1" applyProtection="1">
      <alignment horizontal="left" vertical="center"/>
      <protection locked="0"/>
    </xf>
    <xf numFmtId="184" fontId="5" fillId="0" borderId="31" xfId="0" applyNumberFormat="1" applyFont="1" applyBorder="1" applyAlignment="1" applyProtection="1">
      <alignment horizontal="right" vertical="center" wrapText="1"/>
      <protection locked="0"/>
    </xf>
    <xf numFmtId="184" fontId="5" fillId="0" borderId="32" xfId="0" applyNumberFormat="1" applyFont="1" applyBorder="1" applyAlignment="1" applyProtection="1">
      <alignment horizontal="right" vertical="center" wrapText="1"/>
      <protection locked="0"/>
    </xf>
    <xf numFmtId="176" fontId="5" fillId="0" borderId="17" xfId="0" applyNumberFormat="1" applyFont="1" applyBorder="1" applyAlignment="1">
      <alignment horizontal="right" vertical="center" wrapText="1"/>
    </xf>
    <xf numFmtId="176" fontId="5" fillId="0" borderId="8" xfId="0" applyNumberFormat="1" applyFont="1" applyBorder="1" applyAlignment="1">
      <alignment horizontal="right" vertical="center" wrapText="1"/>
    </xf>
    <xf numFmtId="193" fontId="4" fillId="2" borderId="0" xfId="0" quotePrefix="1" applyNumberFormat="1" applyFont="1" applyFill="1" applyAlignment="1" applyProtection="1">
      <alignment horizontal="right" vertical="center" indent="1"/>
      <protection locked="0"/>
    </xf>
    <xf numFmtId="188" fontId="4" fillId="2" borderId="0" xfId="1" applyNumberFormat="1" applyFont="1" applyFill="1" applyAlignment="1" applyProtection="1">
      <alignment horizontal="distributed" vertical="center"/>
      <protection locked="0"/>
    </xf>
    <xf numFmtId="38" fontId="8" fillId="0" borderId="0" xfId="1" applyFont="1" applyBorder="1" applyAlignment="1" applyProtection="1">
      <alignment horizontal="center" vertical="center"/>
      <protection locked="0"/>
    </xf>
    <xf numFmtId="178" fontId="5" fillId="0" borderId="5" xfId="0" applyNumberFormat="1" applyFont="1" applyBorder="1" applyAlignment="1" applyProtection="1">
      <alignment vertical="center" wrapText="1"/>
      <protection locked="0"/>
    </xf>
    <xf numFmtId="0" fontId="7" fillId="0" borderId="8" xfId="0" applyFont="1" applyBorder="1" applyAlignment="1" applyProtection="1">
      <alignment vertical="center" shrinkToFit="1"/>
      <protection locked="0"/>
    </xf>
    <xf numFmtId="0" fontId="7" fillId="0" borderId="10" xfId="0" applyFont="1" applyBorder="1" applyAlignment="1" applyProtection="1">
      <alignment vertical="center" shrinkToFit="1"/>
      <protection locked="0"/>
    </xf>
    <xf numFmtId="0" fontId="7" fillId="0" borderId="9" xfId="0" applyFont="1" applyBorder="1" applyAlignment="1" applyProtection="1">
      <alignment vertical="center" shrinkToFit="1"/>
      <protection locked="0"/>
    </xf>
    <xf numFmtId="179" fontId="5" fillId="0" borderId="8" xfId="0" applyNumberFormat="1" applyFont="1" applyBorder="1" applyAlignment="1" applyProtection="1">
      <alignment vertical="center" wrapText="1"/>
      <protection locked="0"/>
    </xf>
    <xf numFmtId="38" fontId="8" fillId="0" borderId="0" xfId="1" applyFont="1" applyAlignment="1" applyProtection="1">
      <alignment horizontal="center" vertical="center"/>
      <protection locked="0"/>
    </xf>
    <xf numFmtId="0" fontId="5" fillId="0" borderId="17" xfId="0" applyFont="1" applyBorder="1" applyAlignment="1" applyProtection="1">
      <alignment horizontal="right" vertical="center" wrapText="1"/>
      <protection locked="0"/>
    </xf>
    <xf numFmtId="0" fontId="38" fillId="0" borderId="0" xfId="0" applyFont="1" applyAlignment="1" applyProtection="1">
      <alignment horizontal="left" vertical="center" wrapText="1"/>
      <protection locked="0"/>
    </xf>
    <xf numFmtId="0" fontId="38" fillId="0" borderId="19" xfId="0" applyFont="1" applyBorder="1" applyAlignment="1" applyProtection="1">
      <alignment horizontal="left" vertical="center" wrapText="1"/>
      <protection locked="0"/>
    </xf>
    <xf numFmtId="0" fontId="38" fillId="0" borderId="12" xfId="0" applyFont="1" applyBorder="1" applyAlignment="1" applyProtection="1">
      <alignment horizontal="left" vertical="center" wrapText="1"/>
      <protection locked="0"/>
    </xf>
    <xf numFmtId="0" fontId="38" fillId="0" borderId="13" xfId="0" applyFont="1" applyBorder="1" applyAlignment="1" applyProtection="1">
      <alignment horizontal="left" vertical="center" wrapText="1"/>
      <protection locked="0"/>
    </xf>
    <xf numFmtId="38" fontId="7" fillId="4" borderId="28" xfId="1" applyFont="1" applyFill="1" applyBorder="1" applyAlignment="1" applyProtection="1">
      <alignment horizontal="left" vertical="center" wrapText="1"/>
      <protection locked="0"/>
    </xf>
    <xf numFmtId="38" fontId="7" fillId="4" borderId="29" xfId="1" applyFont="1" applyFill="1" applyBorder="1" applyAlignment="1" applyProtection="1">
      <alignment horizontal="left" vertical="center" wrapText="1"/>
      <protection locked="0"/>
    </xf>
    <xf numFmtId="38" fontId="7" fillId="4" borderId="30" xfId="1" applyFont="1" applyFill="1" applyBorder="1" applyAlignment="1" applyProtection="1">
      <alignment horizontal="left" vertical="center" wrapText="1"/>
      <protection locked="0"/>
    </xf>
    <xf numFmtId="38" fontId="7" fillId="4" borderId="11" xfId="1" applyFont="1" applyFill="1" applyBorder="1" applyAlignment="1" applyProtection="1">
      <alignment horizontal="left" vertical="center" wrapText="1"/>
      <protection locked="0"/>
    </xf>
    <xf numFmtId="38" fontId="7" fillId="4" borderId="12" xfId="1" applyFont="1" applyFill="1" applyBorder="1" applyAlignment="1" applyProtection="1">
      <alignment horizontal="left" vertical="center" wrapText="1"/>
      <protection locked="0"/>
    </xf>
    <xf numFmtId="38" fontId="7" fillId="4" borderId="13" xfId="1" applyFont="1" applyFill="1" applyBorder="1" applyAlignment="1" applyProtection="1">
      <alignment horizontal="left" vertical="center" wrapText="1"/>
      <protection locked="0"/>
    </xf>
    <xf numFmtId="0" fontId="7" fillId="4" borderId="1" xfId="0" applyFont="1" applyFill="1" applyBorder="1" applyAlignment="1" applyProtection="1">
      <alignment horizontal="left" vertical="center" wrapText="1"/>
      <protection locked="0"/>
    </xf>
    <xf numFmtId="0" fontId="45" fillId="4" borderId="1" xfId="0" applyFont="1" applyFill="1" applyBorder="1" applyAlignment="1" applyProtection="1">
      <alignment horizontal="left" vertical="center" wrapText="1"/>
      <protection locked="0"/>
    </xf>
    <xf numFmtId="0" fontId="27" fillId="4" borderId="17" xfId="0" applyFont="1" applyFill="1" applyBorder="1" applyAlignment="1" applyProtection="1">
      <alignment horizontal="left" vertical="center" wrapText="1"/>
      <protection locked="0"/>
    </xf>
    <xf numFmtId="0" fontId="27" fillId="4" borderId="14" xfId="0" applyFont="1" applyFill="1" applyBorder="1" applyAlignment="1" applyProtection="1">
      <alignment horizontal="left" vertical="center" wrapText="1"/>
      <protection locked="0"/>
    </xf>
    <xf numFmtId="0" fontId="27" fillId="4" borderId="18" xfId="0" applyFont="1" applyFill="1" applyBorder="1" applyAlignment="1" applyProtection="1">
      <alignment horizontal="left" vertical="center" wrapText="1"/>
      <protection locked="0"/>
    </xf>
    <xf numFmtId="38" fontId="27" fillId="0" borderId="12" xfId="1" applyFont="1" applyFill="1" applyBorder="1" applyAlignment="1" applyProtection="1">
      <alignment horizontal="center" vertical="center" wrapText="1"/>
      <protection locked="0"/>
    </xf>
    <xf numFmtId="38" fontId="5" fillId="0" borderId="14" xfId="1" applyFont="1" applyBorder="1" applyAlignment="1" applyProtection="1">
      <alignment horizontal="left" vertical="center" wrapText="1"/>
      <protection locked="0"/>
    </xf>
    <xf numFmtId="38" fontId="5" fillId="0" borderId="14" xfId="1" applyFont="1" applyBorder="1" applyAlignment="1" applyProtection="1">
      <alignment horizontal="left" vertical="center"/>
      <protection locked="0"/>
    </xf>
    <xf numFmtId="38" fontId="5" fillId="0" borderId="0" xfId="1" applyFont="1" applyBorder="1" applyAlignment="1" applyProtection="1">
      <alignment horizontal="left" vertical="center" wrapText="1"/>
      <protection locked="0"/>
    </xf>
    <xf numFmtId="38" fontId="5" fillId="0" borderId="0" xfId="1" applyFont="1" applyBorder="1" applyAlignment="1" applyProtection="1">
      <alignment horizontal="left" vertical="center"/>
      <protection locked="0"/>
    </xf>
    <xf numFmtId="0" fontId="37" fillId="0" borderId="16" xfId="0" applyFont="1" applyBorder="1" applyAlignment="1" applyProtection="1">
      <alignment horizontal="left" vertical="top" wrapText="1" indent="1"/>
      <protection locked="0"/>
    </xf>
    <xf numFmtId="0" fontId="37" fillId="0" borderId="0" xfId="0" applyFont="1" applyAlignment="1" applyProtection="1">
      <alignment horizontal="left" vertical="top" wrapText="1" indent="1"/>
      <protection locked="0"/>
    </xf>
    <xf numFmtId="0" fontId="37" fillId="0" borderId="19" xfId="0" applyFont="1" applyBorder="1" applyAlignment="1" applyProtection="1">
      <alignment horizontal="left" vertical="top" wrapText="1" indent="1"/>
      <protection locked="0"/>
    </xf>
    <xf numFmtId="38" fontId="5" fillId="7" borderId="25" xfId="1" applyFont="1" applyFill="1" applyBorder="1" applyAlignment="1" applyProtection="1">
      <alignment horizontal="left" vertical="center"/>
      <protection locked="0"/>
    </xf>
    <xf numFmtId="0" fontId="37" fillId="0" borderId="17" xfId="0" applyFont="1" applyBorder="1" applyAlignment="1" applyProtection="1">
      <alignment horizontal="left" vertical="top" wrapText="1" indent="1"/>
      <protection locked="0"/>
    </xf>
    <xf numFmtId="0" fontId="37" fillId="0" borderId="14" xfId="0" applyFont="1" applyBorder="1" applyAlignment="1" applyProtection="1">
      <alignment horizontal="left" vertical="top" wrapText="1" indent="1"/>
      <protection locked="0"/>
    </xf>
    <xf numFmtId="0" fontId="37" fillId="0" borderId="18" xfId="0" applyFont="1" applyBorder="1" applyAlignment="1" applyProtection="1">
      <alignment horizontal="left" vertical="top" wrapText="1" indent="1"/>
      <protection locked="0"/>
    </xf>
    <xf numFmtId="0" fontId="37" fillId="0" borderId="17" xfId="0" applyFont="1" applyBorder="1" applyAlignment="1" applyProtection="1">
      <alignment horizontal="left" vertical="top" wrapText="1"/>
      <protection locked="0"/>
    </xf>
    <xf numFmtId="0" fontId="37" fillId="0" borderId="14" xfId="0" applyFont="1" applyBorder="1" applyAlignment="1" applyProtection="1">
      <alignment horizontal="left" vertical="top" wrapText="1"/>
      <protection locked="0"/>
    </xf>
    <xf numFmtId="0" fontId="37" fillId="0" borderId="18" xfId="0" applyFont="1" applyBorder="1" applyAlignment="1" applyProtection="1">
      <alignment horizontal="left" vertical="top" wrapText="1"/>
      <protection locked="0"/>
    </xf>
    <xf numFmtId="0" fontId="37" fillId="0" borderId="16" xfId="0" applyFont="1" applyBorder="1" applyAlignment="1" applyProtection="1">
      <alignment horizontal="left" vertical="top" wrapText="1"/>
      <protection locked="0"/>
    </xf>
    <xf numFmtId="0" fontId="37" fillId="0" borderId="0" xfId="0" applyFont="1" applyAlignment="1" applyProtection="1">
      <alignment horizontal="left" vertical="top" wrapText="1"/>
      <protection locked="0"/>
    </xf>
    <xf numFmtId="0" fontId="37" fillId="0" borderId="19" xfId="0" applyFont="1" applyBorder="1" applyAlignment="1" applyProtection="1">
      <alignment horizontal="left" vertical="top" wrapText="1"/>
      <protection locked="0"/>
    </xf>
  </cellXfs>
  <cellStyles count="2">
    <cellStyle name="桁区切り" xfId="1" builtinId="6"/>
    <cellStyle name="標準" xfId="0" builtinId="0"/>
  </cellStyles>
  <dxfs count="6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99FF66"/>
        </patternFill>
      </fill>
    </dxf>
    <dxf>
      <fill>
        <patternFill>
          <bgColor theme="4" tint="0.79998168889431442"/>
        </patternFill>
      </fill>
    </dxf>
    <dxf>
      <fill>
        <patternFill>
          <bgColor theme="8"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99FF66"/>
        </patternFill>
      </fill>
    </dxf>
    <dxf>
      <fill>
        <patternFill>
          <bgColor theme="4" tint="0.79998168889431442"/>
        </patternFill>
      </fill>
    </dxf>
    <dxf>
      <fill>
        <patternFill>
          <bgColor rgb="FF99FF66"/>
        </patternFill>
      </fill>
    </dxf>
    <dxf>
      <fill>
        <patternFill>
          <bgColor rgb="FFFFFF00"/>
        </patternFill>
      </fill>
    </dxf>
    <dxf>
      <fill>
        <patternFill>
          <bgColor rgb="FFFFFF99"/>
        </patternFill>
      </fill>
    </dxf>
    <dxf>
      <fill>
        <patternFill>
          <bgColor theme="4" tint="0.79998168889431442"/>
        </patternFill>
      </fill>
    </dxf>
    <dxf>
      <fill>
        <patternFill>
          <bgColor rgb="FF99FF66"/>
        </patternFill>
      </fill>
    </dxf>
    <dxf>
      <fill>
        <patternFill>
          <bgColor rgb="FFFFFF00"/>
        </patternFill>
      </fill>
    </dxf>
    <dxf>
      <fill>
        <patternFill>
          <bgColor rgb="FFFFFFCC"/>
        </patternFill>
      </fill>
    </dxf>
    <dxf>
      <fill>
        <patternFill>
          <bgColor rgb="FFFFFF99"/>
        </patternFill>
      </fill>
    </dxf>
    <dxf>
      <fill>
        <patternFill>
          <bgColor rgb="FFFFFF00"/>
        </patternFill>
      </fill>
    </dxf>
    <dxf>
      <fill>
        <patternFill>
          <bgColor rgb="FFFFFF99"/>
        </patternFill>
      </fill>
    </dxf>
    <dxf>
      <fill>
        <patternFill>
          <bgColor theme="8" tint="0.79998168889431442"/>
        </patternFill>
      </fill>
    </dxf>
    <dxf>
      <fill>
        <patternFill>
          <bgColor theme="4" tint="0.79998168889431442"/>
        </patternFill>
      </fill>
    </dxf>
    <dxf>
      <fill>
        <patternFill>
          <bgColor theme="4" tint="0.79998168889431442"/>
        </patternFill>
      </fill>
    </dxf>
    <dxf>
      <fill>
        <patternFill>
          <bgColor rgb="FF99FF66"/>
        </patternFill>
      </fill>
    </dxf>
    <dxf>
      <fill>
        <patternFill>
          <bgColor theme="4" tint="0.79998168889431442"/>
        </patternFill>
      </fill>
    </dxf>
    <dxf>
      <fill>
        <patternFill>
          <bgColor theme="4" tint="0.59996337778862885"/>
        </patternFill>
      </fill>
    </dxf>
    <dxf>
      <fill>
        <patternFill>
          <bgColor rgb="FF99FF66"/>
        </patternFill>
      </fill>
    </dxf>
    <dxf>
      <fill>
        <patternFill>
          <bgColor rgb="FF99FF66"/>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0000"/>
        </patternFill>
      </fill>
    </dxf>
    <dxf>
      <fill>
        <patternFill>
          <bgColor rgb="FF99FF66"/>
        </patternFill>
      </fill>
    </dxf>
    <dxf>
      <fill>
        <patternFill>
          <bgColor theme="4" tint="0.79998168889431442"/>
        </patternFill>
      </fill>
    </dxf>
    <dxf>
      <fill>
        <patternFill>
          <bgColor theme="8"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99FF66"/>
        </patternFill>
      </fill>
    </dxf>
    <dxf>
      <fill>
        <patternFill>
          <bgColor theme="4" tint="0.79998168889431442"/>
        </patternFill>
      </fill>
    </dxf>
    <dxf>
      <fill>
        <patternFill>
          <bgColor rgb="FF99FF66"/>
        </patternFill>
      </fill>
    </dxf>
    <dxf>
      <fill>
        <patternFill>
          <bgColor rgb="FFFFFF00"/>
        </patternFill>
      </fill>
    </dxf>
    <dxf>
      <fill>
        <patternFill>
          <bgColor rgb="FFFFFF99"/>
        </patternFill>
      </fill>
    </dxf>
    <dxf>
      <fill>
        <patternFill>
          <bgColor theme="4" tint="0.79998168889431442"/>
        </patternFill>
      </fill>
    </dxf>
    <dxf>
      <fill>
        <patternFill>
          <bgColor rgb="FF99FF66"/>
        </patternFill>
      </fill>
    </dxf>
    <dxf>
      <fill>
        <patternFill>
          <bgColor rgb="FFFFFF00"/>
        </patternFill>
      </fill>
    </dxf>
    <dxf>
      <fill>
        <patternFill>
          <bgColor rgb="FFFFFFCC"/>
        </patternFill>
      </fill>
    </dxf>
    <dxf>
      <fill>
        <patternFill>
          <bgColor rgb="FFFFFF99"/>
        </patternFill>
      </fill>
    </dxf>
    <dxf>
      <fill>
        <patternFill>
          <bgColor rgb="FFFFFF00"/>
        </patternFill>
      </fill>
    </dxf>
    <dxf>
      <fill>
        <patternFill>
          <bgColor rgb="FFFFFF99"/>
        </patternFill>
      </fill>
    </dxf>
    <dxf>
      <fill>
        <patternFill>
          <bgColor theme="8" tint="0.79998168889431442"/>
        </patternFill>
      </fill>
    </dxf>
    <dxf>
      <fill>
        <patternFill>
          <bgColor theme="4" tint="0.79998168889431442"/>
        </patternFill>
      </fill>
    </dxf>
    <dxf>
      <fill>
        <patternFill>
          <bgColor theme="4" tint="0.79998168889431442"/>
        </patternFill>
      </fill>
    </dxf>
    <dxf>
      <fill>
        <patternFill>
          <bgColor rgb="FF99FF66"/>
        </patternFill>
      </fill>
    </dxf>
    <dxf>
      <fill>
        <patternFill>
          <bgColor theme="4" tint="0.79998168889431442"/>
        </patternFill>
      </fill>
    </dxf>
    <dxf>
      <fill>
        <patternFill>
          <bgColor theme="4" tint="0.59996337778862885"/>
        </patternFill>
      </fill>
    </dxf>
    <dxf>
      <fill>
        <patternFill>
          <bgColor rgb="FF99FF66"/>
        </patternFill>
      </fill>
    </dxf>
    <dxf>
      <fill>
        <patternFill>
          <bgColor rgb="FF99FF66"/>
        </patternFill>
      </fill>
    </dxf>
    <dxf>
      <fill>
        <patternFill>
          <bgColor theme="4" tint="0.79998168889431442"/>
        </patternFill>
      </fill>
    </dxf>
  </dxfs>
  <tableStyles count="0" defaultTableStyle="TableStyleMedium2" defaultPivotStyle="PivotStyleLight16"/>
  <colors>
    <mruColors>
      <color rgb="FF0000CC"/>
      <color rgb="FFFFCCFF"/>
      <color rgb="FF99FF66"/>
      <color rgb="FF008000"/>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66676</xdr:colOff>
      <xdr:row>33</xdr:row>
      <xdr:rowOff>76200</xdr:rowOff>
    </xdr:from>
    <xdr:to>
      <xdr:col>12</xdr:col>
      <xdr:colOff>238126</xdr:colOff>
      <xdr:row>38</xdr:row>
      <xdr:rowOff>190500</xdr:rowOff>
    </xdr:to>
    <xdr:sp macro="" textlink="">
      <xdr:nvSpPr>
        <xdr:cNvPr id="2" name="右中かっこ 1">
          <a:extLst>
            <a:ext uri="{FF2B5EF4-FFF2-40B4-BE49-F238E27FC236}">
              <a16:creationId xmlns:a16="http://schemas.microsoft.com/office/drawing/2014/main" id="{2D4DE1EA-939C-4CE5-BF29-B42FE043C5ED}"/>
            </a:ext>
          </a:extLst>
        </xdr:cNvPr>
        <xdr:cNvSpPr/>
      </xdr:nvSpPr>
      <xdr:spPr>
        <a:xfrm>
          <a:off x="8343901" y="5800725"/>
          <a:ext cx="171450" cy="1257300"/>
        </a:xfrm>
        <a:prstGeom prst="rightBrace">
          <a:avLst>
            <a:gd name="adj1" fmla="val 8333"/>
            <a:gd name="adj2" fmla="val 40441"/>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85727</xdr:colOff>
      <xdr:row>45</xdr:row>
      <xdr:rowOff>38100</xdr:rowOff>
    </xdr:from>
    <xdr:to>
      <xdr:col>12</xdr:col>
      <xdr:colOff>228601</xdr:colOff>
      <xdr:row>48</xdr:row>
      <xdr:rowOff>276224</xdr:rowOff>
    </xdr:to>
    <xdr:sp macro="" textlink="">
      <xdr:nvSpPr>
        <xdr:cNvPr id="3" name="右中かっこ 2">
          <a:extLst>
            <a:ext uri="{FF2B5EF4-FFF2-40B4-BE49-F238E27FC236}">
              <a16:creationId xmlns:a16="http://schemas.microsoft.com/office/drawing/2014/main" id="{E82FE0A1-DA56-46CC-847B-5CEBCD327107}"/>
            </a:ext>
          </a:extLst>
        </xdr:cNvPr>
        <xdr:cNvSpPr/>
      </xdr:nvSpPr>
      <xdr:spPr>
        <a:xfrm>
          <a:off x="8362952" y="8505825"/>
          <a:ext cx="142874" cy="971549"/>
        </a:xfrm>
        <a:prstGeom prst="rightBrace">
          <a:avLst>
            <a:gd name="adj1" fmla="val 12131"/>
            <a:gd name="adj2" fmla="val 29257"/>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28575</xdr:colOff>
      <xdr:row>53</xdr:row>
      <xdr:rowOff>142875</xdr:rowOff>
    </xdr:from>
    <xdr:to>
      <xdr:col>12</xdr:col>
      <xdr:colOff>171450</xdr:colOff>
      <xdr:row>56</xdr:row>
      <xdr:rowOff>142875</xdr:rowOff>
    </xdr:to>
    <xdr:sp macro="" textlink="">
      <xdr:nvSpPr>
        <xdr:cNvPr id="4" name="右中かっこ 3">
          <a:extLst>
            <a:ext uri="{FF2B5EF4-FFF2-40B4-BE49-F238E27FC236}">
              <a16:creationId xmlns:a16="http://schemas.microsoft.com/office/drawing/2014/main" id="{9745BFBA-EFD6-444A-A7EC-F63332C44C46}"/>
            </a:ext>
          </a:extLst>
        </xdr:cNvPr>
        <xdr:cNvSpPr/>
      </xdr:nvSpPr>
      <xdr:spPr>
        <a:xfrm>
          <a:off x="8305800" y="10677525"/>
          <a:ext cx="142875" cy="685800"/>
        </a:xfrm>
        <a:prstGeom prst="rightBrace">
          <a:avLst>
            <a:gd name="adj1" fmla="val 12131"/>
            <a:gd name="adj2" fmla="val 39061"/>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38100</xdr:colOff>
      <xdr:row>0</xdr:row>
      <xdr:rowOff>152400</xdr:rowOff>
    </xdr:from>
    <xdr:to>
      <xdr:col>20</xdr:col>
      <xdr:colOff>485775</xdr:colOff>
      <xdr:row>4</xdr:row>
      <xdr:rowOff>0</xdr:rowOff>
    </xdr:to>
    <xdr:sp macro="" textlink="">
      <xdr:nvSpPr>
        <xdr:cNvPr id="5" name="テキスト ボックス 4">
          <a:extLst>
            <a:ext uri="{FF2B5EF4-FFF2-40B4-BE49-F238E27FC236}">
              <a16:creationId xmlns:a16="http://schemas.microsoft.com/office/drawing/2014/main" id="{55031173-B7C3-4AD5-BBD1-74CA0A9DD99D}"/>
            </a:ext>
          </a:extLst>
        </xdr:cNvPr>
        <xdr:cNvSpPr txBox="1"/>
      </xdr:nvSpPr>
      <xdr:spPr>
        <a:xfrm>
          <a:off x="8562975" y="152400"/>
          <a:ext cx="4924425" cy="695325"/>
        </a:xfrm>
        <a:prstGeom prst="rect">
          <a:avLst/>
        </a:prstGeom>
        <a:solidFill>
          <a:srgbClr val="33CC33"/>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t>※</a:t>
          </a:r>
          <a:r>
            <a:rPr kumimoji="1" lang="ja-JP" altLang="en-US" sz="1800"/>
            <a:t>　</a:t>
          </a:r>
          <a:r>
            <a:rPr kumimoji="1" lang="ja-JP" altLang="en-US" sz="1800" u="sng">
              <a:solidFill>
                <a:srgbClr val="0000CC"/>
              </a:solidFill>
            </a:rPr>
            <a:t>青・緑色枠</a:t>
          </a:r>
          <a:r>
            <a:rPr kumimoji="1" lang="ja-JP" altLang="en-US" sz="1800"/>
            <a:t>は文字等を直接入力してください。</a:t>
          </a:r>
          <a:endParaRPr kumimoji="1" lang="en-US" altLang="ja-JP" sz="900"/>
        </a:p>
        <a:p>
          <a:r>
            <a:rPr kumimoji="1" lang="en-US" altLang="ja-JP" sz="1400"/>
            <a:t>※</a:t>
          </a:r>
          <a:r>
            <a:rPr kumimoji="1" lang="ja-JP" altLang="en-US" sz="1800"/>
            <a:t>　</a:t>
          </a:r>
          <a:r>
            <a:rPr kumimoji="1" lang="ja-JP" altLang="en-US" sz="1800" u="sng">
              <a:solidFill>
                <a:srgbClr val="FFFF00"/>
              </a:solidFill>
            </a:rPr>
            <a:t>黄色枠</a:t>
          </a:r>
          <a:r>
            <a:rPr kumimoji="1" lang="ja-JP" altLang="en-US" sz="1800"/>
            <a:t>は▼ボタンで選択してください。</a:t>
          </a:r>
        </a:p>
      </xdr:txBody>
    </xdr:sp>
    <xdr:clientData/>
  </xdr:twoCellAnchor>
  <xdr:twoCellAnchor>
    <xdr:from>
      <xdr:col>11</xdr:col>
      <xdr:colOff>0</xdr:colOff>
      <xdr:row>4</xdr:row>
      <xdr:rowOff>0</xdr:rowOff>
    </xdr:from>
    <xdr:to>
      <xdr:col>13</xdr:col>
      <xdr:colOff>19050</xdr:colOff>
      <xdr:row>5</xdr:row>
      <xdr:rowOff>28575</xdr:rowOff>
    </xdr:to>
    <xdr:cxnSp macro="">
      <xdr:nvCxnSpPr>
        <xdr:cNvPr id="6" name="直線矢印コネクタ 5">
          <a:extLst>
            <a:ext uri="{FF2B5EF4-FFF2-40B4-BE49-F238E27FC236}">
              <a16:creationId xmlns:a16="http://schemas.microsoft.com/office/drawing/2014/main" id="{EF1C0F9C-23E4-4835-8091-BDFDAF111A69}"/>
            </a:ext>
          </a:extLst>
        </xdr:cNvPr>
        <xdr:cNvCxnSpPr/>
      </xdr:nvCxnSpPr>
      <xdr:spPr>
        <a:xfrm flipH="1" flipV="1">
          <a:off x="8077200" y="847725"/>
          <a:ext cx="466725" cy="266700"/>
        </a:xfrm>
        <a:prstGeom prst="straightConnector1">
          <a:avLst/>
        </a:prstGeom>
        <a:ln w="952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9523</xdr:colOff>
      <xdr:row>16</xdr:row>
      <xdr:rowOff>9525</xdr:rowOff>
    </xdr:from>
    <xdr:to>
      <xdr:col>12</xdr:col>
      <xdr:colOff>223837</xdr:colOff>
      <xdr:row>18</xdr:row>
      <xdr:rowOff>0</xdr:rowOff>
    </xdr:to>
    <xdr:sp macro="" textlink="">
      <xdr:nvSpPr>
        <xdr:cNvPr id="7" name="右中かっこ 6">
          <a:extLst>
            <a:ext uri="{FF2B5EF4-FFF2-40B4-BE49-F238E27FC236}">
              <a16:creationId xmlns:a16="http://schemas.microsoft.com/office/drawing/2014/main" id="{AA7EF44A-78F2-4946-9C7E-9C4A7C9686C1}"/>
            </a:ext>
          </a:extLst>
        </xdr:cNvPr>
        <xdr:cNvSpPr/>
      </xdr:nvSpPr>
      <xdr:spPr>
        <a:xfrm flipH="1">
          <a:off x="8286748" y="3333750"/>
          <a:ext cx="214314" cy="447675"/>
        </a:xfrm>
        <a:prstGeom prst="rightBrace">
          <a:avLst>
            <a:gd name="adj1" fmla="val 8333"/>
            <a:gd name="adj2" fmla="val 29787"/>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19050</xdr:colOff>
      <xdr:row>2</xdr:row>
      <xdr:rowOff>142875</xdr:rowOff>
    </xdr:from>
    <xdr:to>
      <xdr:col>18</xdr:col>
      <xdr:colOff>190500</xdr:colOff>
      <xdr:row>2</xdr:row>
      <xdr:rowOff>142875</xdr:rowOff>
    </xdr:to>
    <xdr:cxnSp macro="">
      <xdr:nvCxnSpPr>
        <xdr:cNvPr id="3" name="直線矢印コネクタ 2">
          <a:extLst>
            <a:ext uri="{FF2B5EF4-FFF2-40B4-BE49-F238E27FC236}">
              <a16:creationId xmlns:a16="http://schemas.microsoft.com/office/drawing/2014/main" id="{EF13D516-6D75-4D2A-AB92-8861248CCA7E}"/>
            </a:ext>
          </a:extLst>
        </xdr:cNvPr>
        <xdr:cNvCxnSpPr/>
      </xdr:nvCxnSpPr>
      <xdr:spPr>
        <a:xfrm>
          <a:off x="7400925" y="4533900"/>
          <a:ext cx="781050" cy="0"/>
        </a:xfrm>
        <a:prstGeom prst="straightConnector1">
          <a:avLst/>
        </a:prstGeom>
        <a:ln w="19050">
          <a:solidFill>
            <a:srgbClr val="0000CC"/>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1</xdr:row>
      <xdr:rowOff>161925</xdr:rowOff>
    </xdr:from>
    <xdr:to>
      <xdr:col>12</xdr:col>
      <xdr:colOff>414338</xdr:colOff>
      <xdr:row>1</xdr:row>
      <xdr:rowOff>161925</xdr:rowOff>
    </xdr:to>
    <xdr:cxnSp macro="">
      <xdr:nvCxnSpPr>
        <xdr:cNvPr id="10" name="直線矢印コネクタ 9">
          <a:extLst>
            <a:ext uri="{FF2B5EF4-FFF2-40B4-BE49-F238E27FC236}">
              <a16:creationId xmlns:a16="http://schemas.microsoft.com/office/drawing/2014/main" id="{F1F0B4A5-88B0-4A1F-9681-761F45531C8F}"/>
            </a:ext>
          </a:extLst>
        </xdr:cNvPr>
        <xdr:cNvCxnSpPr/>
      </xdr:nvCxnSpPr>
      <xdr:spPr>
        <a:xfrm>
          <a:off x="5276850" y="5267325"/>
          <a:ext cx="376238" cy="0"/>
        </a:xfrm>
        <a:prstGeom prst="straightConnector1">
          <a:avLst/>
        </a:prstGeom>
        <a:ln w="15875" cmpd="dbl">
          <a:solidFill>
            <a:srgbClr val="FF0000"/>
          </a:solidFill>
          <a:prstDash val="sysDash"/>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76200</xdr:colOff>
      <xdr:row>1</xdr:row>
      <xdr:rowOff>152400</xdr:rowOff>
    </xdr:from>
    <xdr:to>
      <xdr:col>10</xdr:col>
      <xdr:colOff>19050</xdr:colOff>
      <xdr:row>1</xdr:row>
      <xdr:rowOff>152400</xdr:rowOff>
    </xdr:to>
    <xdr:cxnSp macro="">
      <xdr:nvCxnSpPr>
        <xdr:cNvPr id="12" name="直線矢印コネクタ 11">
          <a:extLst>
            <a:ext uri="{FF2B5EF4-FFF2-40B4-BE49-F238E27FC236}">
              <a16:creationId xmlns:a16="http://schemas.microsoft.com/office/drawing/2014/main" id="{79C65148-9AFD-4EA9-B660-79407E3E2E8E}"/>
            </a:ext>
          </a:extLst>
        </xdr:cNvPr>
        <xdr:cNvCxnSpPr/>
      </xdr:nvCxnSpPr>
      <xdr:spPr>
        <a:xfrm>
          <a:off x="3971925" y="5257800"/>
          <a:ext cx="390525" cy="0"/>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66676</xdr:colOff>
      <xdr:row>25</xdr:row>
      <xdr:rowOff>76200</xdr:rowOff>
    </xdr:from>
    <xdr:to>
      <xdr:col>12</xdr:col>
      <xdr:colOff>238126</xdr:colOff>
      <xdr:row>30</xdr:row>
      <xdr:rowOff>190500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8343901" y="5867400"/>
          <a:ext cx="171450" cy="1257300"/>
        </a:xfrm>
        <a:prstGeom prst="rightBrace">
          <a:avLst>
            <a:gd name="adj1" fmla="val 8333"/>
            <a:gd name="adj2" fmla="val 40441"/>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85727</xdr:colOff>
      <xdr:row>37</xdr:row>
      <xdr:rowOff>38100</xdr:rowOff>
    </xdr:from>
    <xdr:to>
      <xdr:col>12</xdr:col>
      <xdr:colOff>228601</xdr:colOff>
      <xdr:row>40</xdr:row>
      <xdr:rowOff>276224</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8362952" y="8572500"/>
          <a:ext cx="142874" cy="971549"/>
        </a:xfrm>
        <a:prstGeom prst="rightBrace">
          <a:avLst>
            <a:gd name="adj1" fmla="val 12131"/>
            <a:gd name="adj2" fmla="val 29257"/>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45</xdr:row>
      <xdr:rowOff>142875</xdr:rowOff>
    </xdr:from>
    <xdr:to>
      <xdr:col>12</xdr:col>
      <xdr:colOff>171450</xdr:colOff>
      <xdr:row>48</xdr:row>
      <xdr:rowOff>152399</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7705725" y="10401300"/>
          <a:ext cx="76200" cy="695324"/>
        </a:xfrm>
        <a:prstGeom prst="rightBrace">
          <a:avLst>
            <a:gd name="adj1" fmla="val 12131"/>
            <a:gd name="adj2" fmla="val 39061"/>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38100</xdr:colOff>
      <xdr:row>0</xdr:row>
      <xdr:rowOff>152400</xdr:rowOff>
    </xdr:from>
    <xdr:to>
      <xdr:col>20</xdr:col>
      <xdr:colOff>485775</xdr:colOff>
      <xdr:row>4</xdr:row>
      <xdr:rowOff>0</xdr:rowOff>
    </xdr:to>
    <xdr:sp macro="" textlink="">
      <xdr:nvSpPr>
        <xdr:cNvPr id="5" name="テキスト ボックス 4">
          <a:extLst>
            <a:ext uri="{FF2B5EF4-FFF2-40B4-BE49-F238E27FC236}">
              <a16:creationId xmlns:a16="http://schemas.microsoft.com/office/drawing/2014/main" id="{F00E9DF4-A070-4C7C-8578-28A2C7E93B77}"/>
            </a:ext>
          </a:extLst>
        </xdr:cNvPr>
        <xdr:cNvSpPr txBox="1"/>
      </xdr:nvSpPr>
      <xdr:spPr>
        <a:xfrm>
          <a:off x="8286750" y="152400"/>
          <a:ext cx="4924425" cy="762000"/>
        </a:xfrm>
        <a:prstGeom prst="rect">
          <a:avLst/>
        </a:prstGeom>
        <a:solidFill>
          <a:srgbClr val="33CC33"/>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t>※</a:t>
          </a:r>
          <a:r>
            <a:rPr kumimoji="1" lang="ja-JP" altLang="en-US" sz="1800"/>
            <a:t>　</a:t>
          </a:r>
          <a:r>
            <a:rPr kumimoji="1" lang="ja-JP" altLang="en-US" sz="1800" u="sng">
              <a:solidFill>
                <a:srgbClr val="0000CC"/>
              </a:solidFill>
            </a:rPr>
            <a:t>青・緑色枠</a:t>
          </a:r>
          <a:r>
            <a:rPr kumimoji="1" lang="ja-JP" altLang="en-US" sz="1800"/>
            <a:t>は文字等を直接入力してください。</a:t>
          </a:r>
          <a:endParaRPr kumimoji="1" lang="en-US" altLang="ja-JP" sz="900"/>
        </a:p>
        <a:p>
          <a:r>
            <a:rPr kumimoji="1" lang="en-US" altLang="ja-JP" sz="1400"/>
            <a:t>※</a:t>
          </a:r>
          <a:r>
            <a:rPr kumimoji="1" lang="ja-JP" altLang="en-US" sz="1800"/>
            <a:t>　</a:t>
          </a:r>
          <a:r>
            <a:rPr kumimoji="1" lang="ja-JP" altLang="en-US" sz="1800" u="sng">
              <a:solidFill>
                <a:srgbClr val="FFFF00"/>
              </a:solidFill>
            </a:rPr>
            <a:t>黄色枠</a:t>
          </a:r>
          <a:r>
            <a:rPr kumimoji="1" lang="ja-JP" altLang="en-US" sz="1800"/>
            <a:t>は▼ボタンで選択してください。</a:t>
          </a:r>
        </a:p>
      </xdr:txBody>
    </xdr:sp>
    <xdr:clientData/>
  </xdr:twoCellAnchor>
  <xdr:twoCellAnchor>
    <xdr:from>
      <xdr:col>11</xdr:col>
      <xdr:colOff>0</xdr:colOff>
      <xdr:row>4</xdr:row>
      <xdr:rowOff>0</xdr:rowOff>
    </xdr:from>
    <xdr:to>
      <xdr:col>13</xdr:col>
      <xdr:colOff>19050</xdr:colOff>
      <xdr:row>5</xdr:row>
      <xdr:rowOff>28575</xdr:rowOff>
    </xdr:to>
    <xdr:cxnSp macro="">
      <xdr:nvCxnSpPr>
        <xdr:cNvPr id="6" name="直線矢印コネクタ 5">
          <a:extLst>
            <a:ext uri="{FF2B5EF4-FFF2-40B4-BE49-F238E27FC236}">
              <a16:creationId xmlns:a16="http://schemas.microsoft.com/office/drawing/2014/main" id="{9784FA28-8A39-4009-9B49-D365F173F150}"/>
            </a:ext>
          </a:extLst>
        </xdr:cNvPr>
        <xdr:cNvCxnSpPr/>
      </xdr:nvCxnSpPr>
      <xdr:spPr>
        <a:xfrm flipH="1" flipV="1">
          <a:off x="7800975" y="914400"/>
          <a:ext cx="466725" cy="266700"/>
        </a:xfrm>
        <a:prstGeom prst="straightConnector1">
          <a:avLst/>
        </a:prstGeom>
        <a:ln w="952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9523</xdr:colOff>
      <xdr:row>16</xdr:row>
      <xdr:rowOff>9525</xdr:rowOff>
    </xdr:from>
    <xdr:to>
      <xdr:col>12</xdr:col>
      <xdr:colOff>223837</xdr:colOff>
      <xdr:row>18</xdr:row>
      <xdr:rowOff>0</xdr:rowOff>
    </xdr:to>
    <xdr:sp macro="" textlink="">
      <xdr:nvSpPr>
        <xdr:cNvPr id="8" name="右中かっこ 7">
          <a:extLst>
            <a:ext uri="{FF2B5EF4-FFF2-40B4-BE49-F238E27FC236}">
              <a16:creationId xmlns:a16="http://schemas.microsoft.com/office/drawing/2014/main" id="{C5C050BE-BB6F-4271-A8E0-23C5B36EFFE3}"/>
            </a:ext>
          </a:extLst>
        </xdr:cNvPr>
        <xdr:cNvSpPr/>
      </xdr:nvSpPr>
      <xdr:spPr>
        <a:xfrm flipH="1">
          <a:off x="8286748" y="3400425"/>
          <a:ext cx="214314" cy="447675"/>
        </a:xfrm>
        <a:prstGeom prst="rightBrace">
          <a:avLst>
            <a:gd name="adj1" fmla="val 8333"/>
            <a:gd name="adj2" fmla="val 29787"/>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347663</xdr:colOff>
      <xdr:row>5</xdr:row>
      <xdr:rowOff>104775</xdr:rowOff>
    </xdr:from>
    <xdr:to>
      <xdr:col>13</xdr:col>
      <xdr:colOff>285751</xdr:colOff>
      <xdr:row>5</xdr:row>
      <xdr:rowOff>104776</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flipV="1">
          <a:off x="4576763" y="1504950"/>
          <a:ext cx="1281113" cy="1"/>
        </a:xfrm>
        <a:prstGeom prst="straightConnector1">
          <a:avLst/>
        </a:prstGeom>
        <a:ln w="15875" cmpd="dbl">
          <a:solidFill>
            <a:srgbClr val="FF0000"/>
          </a:solidFill>
          <a:prstDash val="sysDash"/>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233363</xdr:colOff>
      <xdr:row>5</xdr:row>
      <xdr:rowOff>90488</xdr:rowOff>
    </xdr:from>
    <xdr:to>
      <xdr:col>10</xdr:col>
      <xdr:colOff>119063</xdr:colOff>
      <xdr:row>5</xdr:row>
      <xdr:rowOff>90488</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3567113" y="1490663"/>
          <a:ext cx="781050" cy="0"/>
        </a:xfrm>
        <a:prstGeom prst="straightConnector1">
          <a:avLst/>
        </a:prstGeom>
        <a:ln w="15875" cmpd="dbl">
          <a:solidFill>
            <a:srgbClr val="FF0000"/>
          </a:solidFill>
          <a:prstDash val="sysDash"/>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223837</xdr:colOff>
      <xdr:row>12</xdr:row>
      <xdr:rowOff>104775</xdr:rowOff>
    </xdr:from>
    <xdr:to>
      <xdr:col>12</xdr:col>
      <xdr:colOff>219075</xdr:colOff>
      <xdr:row>12</xdr:row>
      <xdr:rowOff>104776</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flipV="1">
          <a:off x="4452937" y="3295650"/>
          <a:ext cx="890588" cy="1"/>
        </a:xfrm>
        <a:prstGeom prst="straightConnector1">
          <a:avLst/>
        </a:prstGeom>
        <a:ln w="15875" cmpd="dbl">
          <a:solidFill>
            <a:srgbClr val="FF0000"/>
          </a:solidFill>
          <a:prstDash val="sysDash"/>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0</xdr:row>
      <xdr:rowOff>161925</xdr:rowOff>
    </xdr:from>
    <xdr:to>
      <xdr:col>12</xdr:col>
      <xdr:colOff>414338</xdr:colOff>
      <xdr:row>0</xdr:row>
      <xdr:rowOff>161925</xdr:rowOff>
    </xdr:to>
    <xdr:cxnSp macro="">
      <xdr:nvCxnSpPr>
        <xdr:cNvPr id="26" name="直線矢印コネクタ 25">
          <a:extLst>
            <a:ext uri="{FF2B5EF4-FFF2-40B4-BE49-F238E27FC236}">
              <a16:creationId xmlns:a16="http://schemas.microsoft.com/office/drawing/2014/main" id="{00000000-0008-0000-0300-00001A000000}"/>
            </a:ext>
          </a:extLst>
        </xdr:cNvPr>
        <xdr:cNvCxnSpPr/>
      </xdr:nvCxnSpPr>
      <xdr:spPr>
        <a:xfrm>
          <a:off x="5162550" y="161925"/>
          <a:ext cx="376238" cy="0"/>
        </a:xfrm>
        <a:prstGeom prst="straightConnector1">
          <a:avLst/>
        </a:prstGeom>
        <a:ln w="15875" cmpd="dbl">
          <a:solidFill>
            <a:srgbClr val="FF0000"/>
          </a:solidFill>
          <a:prstDash val="sysDash"/>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2</xdr:row>
      <xdr:rowOff>180975</xdr:rowOff>
    </xdr:from>
    <xdr:to>
      <xdr:col>9</xdr:col>
      <xdr:colOff>0</xdr:colOff>
      <xdr:row>2</xdr:row>
      <xdr:rowOff>180976</xdr:rowOff>
    </xdr:to>
    <xdr:cxnSp macro="">
      <xdr:nvCxnSpPr>
        <xdr:cNvPr id="39" name="直線矢印コネクタ 38">
          <a:extLst>
            <a:ext uri="{FF2B5EF4-FFF2-40B4-BE49-F238E27FC236}">
              <a16:creationId xmlns:a16="http://schemas.microsoft.com/office/drawing/2014/main" id="{3878618F-05A6-4631-9ED4-F1D212587EB5}"/>
            </a:ext>
          </a:extLst>
        </xdr:cNvPr>
        <xdr:cNvCxnSpPr/>
      </xdr:nvCxnSpPr>
      <xdr:spPr>
        <a:xfrm flipV="1">
          <a:off x="3524250" y="4762500"/>
          <a:ext cx="447675" cy="1"/>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3</xdr:row>
      <xdr:rowOff>142875</xdr:rowOff>
    </xdr:from>
    <xdr:to>
      <xdr:col>8</xdr:col>
      <xdr:colOff>19050</xdr:colOff>
      <xdr:row>3</xdr:row>
      <xdr:rowOff>142875</xdr:rowOff>
    </xdr:to>
    <xdr:cxnSp macro="">
      <xdr:nvCxnSpPr>
        <xdr:cNvPr id="40" name="直線矢印コネクタ 39">
          <a:extLst>
            <a:ext uri="{FF2B5EF4-FFF2-40B4-BE49-F238E27FC236}">
              <a16:creationId xmlns:a16="http://schemas.microsoft.com/office/drawing/2014/main" id="{98BEEE2B-D911-44CB-895C-D82E59D98F18}"/>
            </a:ext>
          </a:extLst>
        </xdr:cNvPr>
        <xdr:cNvCxnSpPr/>
      </xdr:nvCxnSpPr>
      <xdr:spPr>
        <a:xfrm>
          <a:off x="3067050" y="5000625"/>
          <a:ext cx="466725" cy="0"/>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257175</xdr:colOff>
      <xdr:row>5</xdr:row>
      <xdr:rowOff>209550</xdr:rowOff>
    </xdr:from>
    <xdr:to>
      <xdr:col>10</xdr:col>
      <xdr:colOff>9525</xdr:colOff>
      <xdr:row>5</xdr:row>
      <xdr:rowOff>209550</xdr:rowOff>
    </xdr:to>
    <xdr:cxnSp macro="">
      <xdr:nvCxnSpPr>
        <xdr:cNvPr id="41" name="直線矢印コネクタ 40">
          <a:extLst>
            <a:ext uri="{FF2B5EF4-FFF2-40B4-BE49-F238E27FC236}">
              <a16:creationId xmlns:a16="http://schemas.microsoft.com/office/drawing/2014/main" id="{A2C91743-B966-4B36-B905-81880D6BF9E2}"/>
            </a:ext>
          </a:extLst>
        </xdr:cNvPr>
        <xdr:cNvCxnSpPr/>
      </xdr:nvCxnSpPr>
      <xdr:spPr>
        <a:xfrm>
          <a:off x="3143250" y="1609725"/>
          <a:ext cx="1095375" cy="0"/>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5</xdr:row>
      <xdr:rowOff>195263</xdr:rowOff>
    </xdr:from>
    <xdr:to>
      <xdr:col>13</xdr:col>
      <xdr:colOff>9525</xdr:colOff>
      <xdr:row>5</xdr:row>
      <xdr:rowOff>195263</xdr:rowOff>
    </xdr:to>
    <xdr:cxnSp macro="">
      <xdr:nvCxnSpPr>
        <xdr:cNvPr id="42" name="直線矢印コネクタ 41">
          <a:extLst>
            <a:ext uri="{FF2B5EF4-FFF2-40B4-BE49-F238E27FC236}">
              <a16:creationId xmlns:a16="http://schemas.microsoft.com/office/drawing/2014/main" id="{4CC88C6E-211F-4F47-93D7-705F2E2416DF}"/>
            </a:ext>
          </a:extLst>
        </xdr:cNvPr>
        <xdr:cNvCxnSpPr/>
      </xdr:nvCxnSpPr>
      <xdr:spPr>
        <a:xfrm>
          <a:off x="4419600" y="1595438"/>
          <a:ext cx="1162050" cy="0"/>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7</xdr:row>
      <xdr:rowOff>152400</xdr:rowOff>
    </xdr:from>
    <xdr:to>
      <xdr:col>8</xdr:col>
      <xdr:colOff>9525</xdr:colOff>
      <xdr:row>7</xdr:row>
      <xdr:rowOff>152400</xdr:rowOff>
    </xdr:to>
    <xdr:cxnSp macro="">
      <xdr:nvCxnSpPr>
        <xdr:cNvPr id="43" name="直線矢印コネクタ 42">
          <a:extLst>
            <a:ext uri="{FF2B5EF4-FFF2-40B4-BE49-F238E27FC236}">
              <a16:creationId xmlns:a16="http://schemas.microsoft.com/office/drawing/2014/main" id="{1356049A-C0A7-4486-B68B-A9AF40E6F100}"/>
            </a:ext>
          </a:extLst>
        </xdr:cNvPr>
        <xdr:cNvCxnSpPr/>
      </xdr:nvCxnSpPr>
      <xdr:spPr>
        <a:xfrm>
          <a:off x="3057525" y="6115050"/>
          <a:ext cx="466725" cy="0"/>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228600</xdr:colOff>
      <xdr:row>7</xdr:row>
      <xdr:rowOff>142875</xdr:rowOff>
    </xdr:from>
    <xdr:to>
      <xdr:col>10</xdr:col>
      <xdr:colOff>314325</xdr:colOff>
      <xdr:row>7</xdr:row>
      <xdr:rowOff>142875</xdr:rowOff>
    </xdr:to>
    <xdr:cxnSp macro="">
      <xdr:nvCxnSpPr>
        <xdr:cNvPr id="44" name="直線矢印コネクタ 43">
          <a:extLst>
            <a:ext uri="{FF2B5EF4-FFF2-40B4-BE49-F238E27FC236}">
              <a16:creationId xmlns:a16="http://schemas.microsoft.com/office/drawing/2014/main" id="{69A95A4B-9163-4A49-88EA-D7C08949C5C2}"/>
            </a:ext>
          </a:extLst>
        </xdr:cNvPr>
        <xdr:cNvCxnSpPr/>
      </xdr:nvCxnSpPr>
      <xdr:spPr>
        <a:xfrm>
          <a:off x="4200525" y="6105525"/>
          <a:ext cx="542925" cy="0"/>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438150</xdr:colOff>
      <xdr:row>9</xdr:row>
      <xdr:rowOff>152400</xdr:rowOff>
    </xdr:from>
    <xdr:to>
      <xdr:col>10</xdr:col>
      <xdr:colOff>152400</xdr:colOff>
      <xdr:row>9</xdr:row>
      <xdr:rowOff>152400</xdr:rowOff>
    </xdr:to>
    <xdr:cxnSp macro="">
      <xdr:nvCxnSpPr>
        <xdr:cNvPr id="47" name="直線矢印コネクタ 46">
          <a:extLst>
            <a:ext uri="{FF2B5EF4-FFF2-40B4-BE49-F238E27FC236}">
              <a16:creationId xmlns:a16="http://schemas.microsoft.com/office/drawing/2014/main" id="{15396DCA-46E7-4F54-9C4D-A5D9F19E024C}"/>
            </a:ext>
          </a:extLst>
        </xdr:cNvPr>
        <xdr:cNvCxnSpPr/>
      </xdr:nvCxnSpPr>
      <xdr:spPr>
        <a:xfrm>
          <a:off x="3952875" y="6667500"/>
          <a:ext cx="628650" cy="0"/>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10</xdr:row>
      <xdr:rowOff>209550</xdr:rowOff>
    </xdr:from>
    <xdr:to>
      <xdr:col>12</xdr:col>
      <xdr:colOff>19050</xdr:colOff>
      <xdr:row>10</xdr:row>
      <xdr:rowOff>209550</xdr:rowOff>
    </xdr:to>
    <xdr:cxnSp macro="">
      <xdr:nvCxnSpPr>
        <xdr:cNvPr id="48" name="直線矢印コネクタ 47">
          <a:extLst>
            <a:ext uri="{FF2B5EF4-FFF2-40B4-BE49-F238E27FC236}">
              <a16:creationId xmlns:a16="http://schemas.microsoft.com/office/drawing/2014/main" id="{781BA9B6-BB5E-4DA3-ACCB-E35E1464FAED}"/>
            </a:ext>
          </a:extLst>
        </xdr:cNvPr>
        <xdr:cNvCxnSpPr/>
      </xdr:nvCxnSpPr>
      <xdr:spPr>
        <a:xfrm>
          <a:off x="4229100" y="2952750"/>
          <a:ext cx="914400" cy="0"/>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428625</xdr:colOff>
      <xdr:row>12</xdr:row>
      <xdr:rowOff>190500</xdr:rowOff>
    </xdr:from>
    <xdr:to>
      <xdr:col>11</xdr:col>
      <xdr:colOff>438150</xdr:colOff>
      <xdr:row>12</xdr:row>
      <xdr:rowOff>190500</xdr:rowOff>
    </xdr:to>
    <xdr:cxnSp macro="">
      <xdr:nvCxnSpPr>
        <xdr:cNvPr id="53" name="直線矢印コネクタ 52">
          <a:extLst>
            <a:ext uri="{FF2B5EF4-FFF2-40B4-BE49-F238E27FC236}">
              <a16:creationId xmlns:a16="http://schemas.microsoft.com/office/drawing/2014/main" id="{7389D39E-7B71-4943-8DA5-F9DA8D555C95}"/>
            </a:ext>
          </a:extLst>
        </xdr:cNvPr>
        <xdr:cNvCxnSpPr/>
      </xdr:nvCxnSpPr>
      <xdr:spPr>
        <a:xfrm>
          <a:off x="4210050" y="3381375"/>
          <a:ext cx="904875" cy="0"/>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438150</xdr:colOff>
      <xdr:row>15</xdr:row>
      <xdr:rowOff>142875</xdr:rowOff>
    </xdr:from>
    <xdr:to>
      <xdr:col>10</xdr:col>
      <xdr:colOff>9525</xdr:colOff>
      <xdr:row>15</xdr:row>
      <xdr:rowOff>142875</xdr:rowOff>
    </xdr:to>
    <xdr:cxnSp macro="">
      <xdr:nvCxnSpPr>
        <xdr:cNvPr id="59" name="直線矢印コネクタ 58">
          <a:extLst>
            <a:ext uri="{FF2B5EF4-FFF2-40B4-BE49-F238E27FC236}">
              <a16:creationId xmlns:a16="http://schemas.microsoft.com/office/drawing/2014/main" id="{7240B515-222C-4431-AFC0-5214B7FB524F}"/>
            </a:ext>
          </a:extLst>
        </xdr:cNvPr>
        <xdr:cNvCxnSpPr/>
      </xdr:nvCxnSpPr>
      <xdr:spPr>
        <a:xfrm>
          <a:off x="3952875" y="8315325"/>
          <a:ext cx="485775" cy="0"/>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338138</xdr:colOff>
      <xdr:row>16</xdr:row>
      <xdr:rowOff>133350</xdr:rowOff>
    </xdr:from>
    <xdr:to>
      <xdr:col>12</xdr:col>
      <xdr:colOff>371475</xdr:colOff>
      <xdr:row>16</xdr:row>
      <xdr:rowOff>133350</xdr:rowOff>
    </xdr:to>
    <xdr:cxnSp macro="">
      <xdr:nvCxnSpPr>
        <xdr:cNvPr id="60" name="直線矢印コネクタ 59">
          <a:extLst>
            <a:ext uri="{FF2B5EF4-FFF2-40B4-BE49-F238E27FC236}">
              <a16:creationId xmlns:a16="http://schemas.microsoft.com/office/drawing/2014/main" id="{2599DF0E-36FF-40F8-BD7B-91B74CFF23F5}"/>
            </a:ext>
          </a:extLst>
        </xdr:cNvPr>
        <xdr:cNvCxnSpPr/>
      </xdr:nvCxnSpPr>
      <xdr:spPr>
        <a:xfrm>
          <a:off x="5014913" y="4305300"/>
          <a:ext cx="481012" cy="0"/>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18</xdr:row>
      <xdr:rowOff>142875</xdr:rowOff>
    </xdr:from>
    <xdr:to>
      <xdr:col>5</xdr:col>
      <xdr:colOff>438150</xdr:colOff>
      <xdr:row>18</xdr:row>
      <xdr:rowOff>142875</xdr:rowOff>
    </xdr:to>
    <xdr:cxnSp macro="">
      <xdr:nvCxnSpPr>
        <xdr:cNvPr id="62" name="直線矢印コネクタ 61">
          <a:extLst>
            <a:ext uri="{FF2B5EF4-FFF2-40B4-BE49-F238E27FC236}">
              <a16:creationId xmlns:a16="http://schemas.microsoft.com/office/drawing/2014/main" id="{FB735F22-7CBA-4569-BB4D-0D9255DD95A5}"/>
            </a:ext>
          </a:extLst>
        </xdr:cNvPr>
        <xdr:cNvCxnSpPr/>
      </xdr:nvCxnSpPr>
      <xdr:spPr>
        <a:xfrm>
          <a:off x="1981200" y="9144000"/>
          <a:ext cx="600075" cy="0"/>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447675</xdr:colOff>
      <xdr:row>19</xdr:row>
      <xdr:rowOff>142875</xdr:rowOff>
    </xdr:from>
    <xdr:to>
      <xdr:col>12</xdr:col>
      <xdr:colOff>285750</xdr:colOff>
      <xdr:row>19</xdr:row>
      <xdr:rowOff>142875</xdr:rowOff>
    </xdr:to>
    <xdr:cxnSp macro="">
      <xdr:nvCxnSpPr>
        <xdr:cNvPr id="63" name="直線矢印コネクタ 62">
          <a:extLst>
            <a:ext uri="{FF2B5EF4-FFF2-40B4-BE49-F238E27FC236}">
              <a16:creationId xmlns:a16="http://schemas.microsoft.com/office/drawing/2014/main" id="{0100BBD8-55E5-4B84-9DF5-156EAAA7B76A}"/>
            </a:ext>
          </a:extLst>
        </xdr:cNvPr>
        <xdr:cNvCxnSpPr/>
      </xdr:nvCxnSpPr>
      <xdr:spPr>
        <a:xfrm>
          <a:off x="4419600" y="9420225"/>
          <a:ext cx="1209675" cy="0"/>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133350</xdr:colOff>
      <xdr:row>21</xdr:row>
      <xdr:rowOff>133350</xdr:rowOff>
    </xdr:from>
    <xdr:to>
      <xdr:col>7</xdr:col>
      <xdr:colOff>0</xdr:colOff>
      <xdr:row>21</xdr:row>
      <xdr:rowOff>133350</xdr:rowOff>
    </xdr:to>
    <xdr:cxnSp macro="">
      <xdr:nvCxnSpPr>
        <xdr:cNvPr id="64" name="直線矢印コネクタ 63">
          <a:extLst>
            <a:ext uri="{FF2B5EF4-FFF2-40B4-BE49-F238E27FC236}">
              <a16:creationId xmlns:a16="http://schemas.microsoft.com/office/drawing/2014/main" id="{5F2CD866-295B-454C-ADB3-5CCF8031C71C}"/>
            </a:ext>
          </a:extLst>
        </xdr:cNvPr>
        <xdr:cNvCxnSpPr/>
      </xdr:nvCxnSpPr>
      <xdr:spPr>
        <a:xfrm>
          <a:off x="2733675" y="9963150"/>
          <a:ext cx="323850" cy="0"/>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438150</xdr:colOff>
      <xdr:row>22</xdr:row>
      <xdr:rowOff>133350</xdr:rowOff>
    </xdr:from>
    <xdr:to>
      <xdr:col>12</xdr:col>
      <xdr:colOff>447675</xdr:colOff>
      <xdr:row>22</xdr:row>
      <xdr:rowOff>133350</xdr:rowOff>
    </xdr:to>
    <xdr:cxnSp macro="">
      <xdr:nvCxnSpPr>
        <xdr:cNvPr id="65" name="直線矢印コネクタ 64">
          <a:extLst>
            <a:ext uri="{FF2B5EF4-FFF2-40B4-BE49-F238E27FC236}">
              <a16:creationId xmlns:a16="http://schemas.microsoft.com/office/drawing/2014/main" id="{7CC9D13A-0A9F-4ADB-B1A6-984BAB7E5F18}"/>
            </a:ext>
          </a:extLst>
        </xdr:cNvPr>
        <xdr:cNvCxnSpPr/>
      </xdr:nvCxnSpPr>
      <xdr:spPr>
        <a:xfrm>
          <a:off x="4410075" y="10239375"/>
          <a:ext cx="1381125" cy="0"/>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23</xdr:row>
      <xdr:rowOff>161925</xdr:rowOff>
    </xdr:from>
    <xdr:to>
      <xdr:col>12</xdr:col>
      <xdr:colOff>0</xdr:colOff>
      <xdr:row>23</xdr:row>
      <xdr:rowOff>161925</xdr:rowOff>
    </xdr:to>
    <xdr:cxnSp macro="">
      <xdr:nvCxnSpPr>
        <xdr:cNvPr id="66" name="直線矢印コネクタ 65">
          <a:extLst>
            <a:ext uri="{FF2B5EF4-FFF2-40B4-BE49-F238E27FC236}">
              <a16:creationId xmlns:a16="http://schemas.microsoft.com/office/drawing/2014/main" id="{54E92128-1277-41FA-92B6-3DE526CA3BCD}"/>
            </a:ext>
          </a:extLst>
        </xdr:cNvPr>
        <xdr:cNvCxnSpPr/>
      </xdr:nvCxnSpPr>
      <xdr:spPr>
        <a:xfrm>
          <a:off x="4676775" y="6019800"/>
          <a:ext cx="447675" cy="0"/>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447675</xdr:colOff>
      <xdr:row>19</xdr:row>
      <xdr:rowOff>161925</xdr:rowOff>
    </xdr:from>
    <xdr:to>
      <xdr:col>7</xdr:col>
      <xdr:colOff>447675</xdr:colOff>
      <xdr:row>19</xdr:row>
      <xdr:rowOff>161925</xdr:rowOff>
    </xdr:to>
    <xdr:cxnSp macro="">
      <xdr:nvCxnSpPr>
        <xdr:cNvPr id="67" name="直線矢印コネクタ 66">
          <a:extLst>
            <a:ext uri="{FF2B5EF4-FFF2-40B4-BE49-F238E27FC236}">
              <a16:creationId xmlns:a16="http://schemas.microsoft.com/office/drawing/2014/main" id="{5E8339C2-466F-44F6-B45A-706DEAC59DDD}"/>
            </a:ext>
          </a:extLst>
        </xdr:cNvPr>
        <xdr:cNvCxnSpPr/>
      </xdr:nvCxnSpPr>
      <xdr:spPr>
        <a:xfrm>
          <a:off x="3048000" y="9439275"/>
          <a:ext cx="457200" cy="0"/>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9525</xdr:colOff>
      <xdr:row>20</xdr:row>
      <xdr:rowOff>142875</xdr:rowOff>
    </xdr:from>
    <xdr:to>
      <xdr:col>12</xdr:col>
      <xdr:colOff>409575</xdr:colOff>
      <xdr:row>20</xdr:row>
      <xdr:rowOff>152400</xdr:rowOff>
    </xdr:to>
    <xdr:cxnSp macro="">
      <xdr:nvCxnSpPr>
        <xdr:cNvPr id="68" name="直線矢印コネクタ 67">
          <a:extLst>
            <a:ext uri="{FF2B5EF4-FFF2-40B4-BE49-F238E27FC236}">
              <a16:creationId xmlns:a16="http://schemas.microsoft.com/office/drawing/2014/main" id="{B5127951-748E-413E-9189-2884CD8BE8A0}"/>
            </a:ext>
          </a:extLst>
        </xdr:cNvPr>
        <xdr:cNvCxnSpPr/>
      </xdr:nvCxnSpPr>
      <xdr:spPr>
        <a:xfrm flipV="1">
          <a:off x="5353050" y="9696450"/>
          <a:ext cx="400050" cy="9525"/>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xdr:colOff>
      <xdr:row>10</xdr:row>
      <xdr:rowOff>76200</xdr:rowOff>
    </xdr:from>
    <xdr:to>
      <xdr:col>13</xdr:col>
      <xdr:colOff>14288</xdr:colOff>
      <xdr:row>10</xdr:row>
      <xdr:rowOff>76201</xdr:rowOff>
    </xdr:to>
    <xdr:cxnSp macro="">
      <xdr:nvCxnSpPr>
        <xdr:cNvPr id="71" name="直線矢印コネクタ 70">
          <a:extLst>
            <a:ext uri="{FF2B5EF4-FFF2-40B4-BE49-F238E27FC236}">
              <a16:creationId xmlns:a16="http://schemas.microsoft.com/office/drawing/2014/main" id="{0FE53A2D-C0C6-4562-802F-370B767B037C}"/>
            </a:ext>
          </a:extLst>
        </xdr:cNvPr>
        <xdr:cNvCxnSpPr/>
      </xdr:nvCxnSpPr>
      <xdr:spPr>
        <a:xfrm flipV="1">
          <a:off x="4695825" y="2819400"/>
          <a:ext cx="890588" cy="1"/>
        </a:xfrm>
        <a:prstGeom prst="straightConnector1">
          <a:avLst/>
        </a:prstGeom>
        <a:ln w="15875" cmpd="dbl">
          <a:solidFill>
            <a:srgbClr val="FF0000"/>
          </a:solidFill>
          <a:prstDash val="sysDash"/>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xdr:colOff>
      <xdr:row>0</xdr:row>
      <xdr:rowOff>142875</xdr:rowOff>
    </xdr:from>
    <xdr:to>
      <xdr:col>9</xdr:col>
      <xdr:colOff>523875</xdr:colOff>
      <xdr:row>0</xdr:row>
      <xdr:rowOff>142875</xdr:rowOff>
    </xdr:to>
    <xdr:cxnSp macro="">
      <xdr:nvCxnSpPr>
        <xdr:cNvPr id="3" name="直線矢印コネクタ 2">
          <a:extLst>
            <a:ext uri="{FF2B5EF4-FFF2-40B4-BE49-F238E27FC236}">
              <a16:creationId xmlns:a16="http://schemas.microsoft.com/office/drawing/2014/main" id="{FE186AEA-6689-4B98-AC45-F3FC30A6AE2F}"/>
            </a:ext>
          </a:extLst>
        </xdr:cNvPr>
        <xdr:cNvCxnSpPr/>
      </xdr:nvCxnSpPr>
      <xdr:spPr>
        <a:xfrm>
          <a:off x="7219950" y="1543050"/>
          <a:ext cx="466725" cy="0"/>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38101</xdr:colOff>
      <xdr:row>5</xdr:row>
      <xdr:rowOff>171450</xdr:rowOff>
    </xdr:from>
    <xdr:to>
      <xdr:col>6</xdr:col>
      <xdr:colOff>342900</xdr:colOff>
      <xdr:row>10</xdr:row>
      <xdr:rowOff>0</xdr:rowOff>
    </xdr:to>
    <xdr:sp macro="" textlink="">
      <xdr:nvSpPr>
        <xdr:cNvPr id="2" name="テキスト ボックス 1">
          <a:extLst>
            <a:ext uri="{FF2B5EF4-FFF2-40B4-BE49-F238E27FC236}">
              <a16:creationId xmlns:a16="http://schemas.microsoft.com/office/drawing/2014/main" id="{1218AE82-2914-CA32-53F7-50A8A5843B64}"/>
            </a:ext>
          </a:extLst>
        </xdr:cNvPr>
        <xdr:cNvSpPr txBox="1"/>
      </xdr:nvSpPr>
      <xdr:spPr>
        <a:xfrm>
          <a:off x="1695451" y="1571625"/>
          <a:ext cx="1200149" cy="1171575"/>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上の「矢印」を利用して、作業期間をスケジュール表に入力してください。</a:t>
          </a:r>
        </a:p>
      </xdr:txBody>
    </xdr:sp>
    <xdr:clientData/>
  </xdr:twoCellAnchor>
  <xdr:twoCellAnchor>
    <xdr:from>
      <xdr:col>6</xdr:col>
      <xdr:colOff>333375</xdr:colOff>
      <xdr:row>3</xdr:row>
      <xdr:rowOff>161925</xdr:rowOff>
    </xdr:from>
    <xdr:to>
      <xdr:col>7</xdr:col>
      <xdr:colOff>228600</xdr:colOff>
      <xdr:row>5</xdr:row>
      <xdr:rowOff>171450</xdr:rowOff>
    </xdr:to>
    <xdr:cxnSp macro="">
      <xdr:nvCxnSpPr>
        <xdr:cNvPr id="5" name="直線矢印コネクタ 4">
          <a:extLst>
            <a:ext uri="{FF2B5EF4-FFF2-40B4-BE49-F238E27FC236}">
              <a16:creationId xmlns:a16="http://schemas.microsoft.com/office/drawing/2014/main" id="{D9D47076-C8A4-18CA-2DB7-F594EC1F84B7}"/>
            </a:ext>
          </a:extLst>
        </xdr:cNvPr>
        <xdr:cNvCxnSpPr/>
      </xdr:nvCxnSpPr>
      <xdr:spPr>
        <a:xfrm flipV="1">
          <a:off x="2886075" y="1009650"/>
          <a:ext cx="342900" cy="561975"/>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171450</xdr:colOff>
      <xdr:row>10</xdr:row>
      <xdr:rowOff>266700</xdr:rowOff>
    </xdr:from>
    <xdr:to>
      <xdr:col>7</xdr:col>
      <xdr:colOff>276225</xdr:colOff>
      <xdr:row>13</xdr:row>
      <xdr:rowOff>238125</xdr:rowOff>
    </xdr:to>
    <xdr:sp macro="" textlink="">
      <xdr:nvSpPr>
        <xdr:cNvPr id="8" name="テキスト ボックス 7">
          <a:extLst>
            <a:ext uri="{FF2B5EF4-FFF2-40B4-BE49-F238E27FC236}">
              <a16:creationId xmlns:a16="http://schemas.microsoft.com/office/drawing/2014/main" id="{8488B16B-859C-A1A6-A0C7-1FBA0070F629}"/>
            </a:ext>
          </a:extLst>
        </xdr:cNvPr>
        <xdr:cNvSpPr txBox="1"/>
      </xdr:nvSpPr>
      <xdr:spPr>
        <a:xfrm>
          <a:off x="1828800" y="3009900"/>
          <a:ext cx="1447800" cy="695325"/>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矢印の下に「作業内容」を入力してください。</a:t>
          </a:r>
        </a:p>
      </xdr:txBody>
    </xdr:sp>
    <xdr:clientData/>
  </xdr:twoCellAnchor>
  <xdr:twoCellAnchor>
    <xdr:from>
      <xdr:col>7</xdr:col>
      <xdr:colOff>276225</xdr:colOff>
      <xdr:row>8</xdr:row>
      <xdr:rowOff>209550</xdr:rowOff>
    </xdr:from>
    <xdr:to>
      <xdr:col>8</xdr:col>
      <xdr:colOff>171450</xdr:colOff>
      <xdr:row>10</xdr:row>
      <xdr:rowOff>257175</xdr:rowOff>
    </xdr:to>
    <xdr:cxnSp macro="">
      <xdr:nvCxnSpPr>
        <xdr:cNvPr id="9" name="直線矢印コネクタ 8">
          <a:extLst>
            <a:ext uri="{FF2B5EF4-FFF2-40B4-BE49-F238E27FC236}">
              <a16:creationId xmlns:a16="http://schemas.microsoft.com/office/drawing/2014/main" id="{E1187145-6669-4A65-A107-5A2AEDE13B9F}"/>
            </a:ext>
          </a:extLst>
        </xdr:cNvPr>
        <xdr:cNvCxnSpPr/>
      </xdr:nvCxnSpPr>
      <xdr:spPr>
        <a:xfrm flipV="1">
          <a:off x="3276600" y="2438400"/>
          <a:ext cx="342900" cy="561975"/>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20R7%20(&#21029;&#32025;3&#27096;&#24335;&#31532;11&#21495;)&#25505;&#25246;&#30003;&#35531;&#26360;&#12304;&#27096;&#24335;&#12539;&#35352;&#36617;&#203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3 様式第11号-1【様式】"/>
      <sheetName val="別紙3 様式第11号-2【様式】"/>
      <sheetName val="別紙3 様式第11号-1【記載例】"/>
      <sheetName val="別紙3 様式第11号-2(記載例)"/>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B1:AP73"/>
  <sheetViews>
    <sheetView topLeftCell="A31" zoomScale="96" zoomScaleNormal="96" zoomScaleSheetLayoutView="90" workbookViewId="0">
      <selection activeCell="F8" sqref="F8"/>
    </sheetView>
  </sheetViews>
  <sheetFormatPr defaultRowHeight="14.25"/>
  <cols>
    <col min="1" max="1" width="1.85546875" style="38" customWidth="1"/>
    <col min="2" max="2" width="3" style="35" customWidth="1"/>
    <col min="3" max="3" width="10.7109375" style="35" customWidth="1"/>
    <col min="4" max="4" width="12.85546875" style="35" customWidth="1"/>
    <col min="5" max="5" width="15.7109375" style="35" customWidth="1"/>
    <col min="6" max="6" width="14.5703125" style="35" customWidth="1"/>
    <col min="7" max="7" width="14.28515625" style="35" customWidth="1"/>
    <col min="8" max="8" width="2.28515625" style="35" customWidth="1"/>
    <col min="9" max="9" width="14.7109375" style="35" customWidth="1"/>
    <col min="10" max="10" width="15.140625" style="35" customWidth="1"/>
    <col min="11" max="11" width="16" style="35" customWidth="1"/>
    <col min="12" max="12" width="3" style="35" customWidth="1"/>
    <col min="13" max="13" width="3.7109375" style="185" bestFit="1" customWidth="1"/>
    <col min="14" max="14" width="12.28515625" style="38" customWidth="1"/>
    <col min="15" max="25" width="9.140625" style="38" customWidth="1"/>
    <col min="26" max="28" width="9.140625" style="38"/>
    <col min="29" max="29" width="11.140625" style="38" customWidth="1"/>
    <col min="30" max="30" width="2.85546875" style="38" customWidth="1"/>
    <col min="31" max="31" width="15.5703125" style="155" bestFit="1" customWidth="1"/>
    <col min="32" max="32" width="4.85546875" style="38" customWidth="1"/>
    <col min="33" max="33" width="10.140625" style="38" customWidth="1"/>
    <col min="34" max="36" width="10.42578125" style="38" customWidth="1"/>
    <col min="37" max="37" width="10.7109375" style="38" customWidth="1"/>
    <col min="38" max="40" width="9.140625" style="38"/>
    <col min="41" max="41" width="10.28515625" style="38" customWidth="1"/>
    <col min="42" max="16384" width="9.140625" style="38"/>
  </cols>
  <sheetData>
    <row r="1" spans="2:31" ht="12" customHeight="1">
      <c r="F1" s="38"/>
      <c r="G1" s="130"/>
    </row>
    <row r="2" spans="2:31" ht="19.5" customHeight="1">
      <c r="B2" s="186" t="s">
        <v>250</v>
      </c>
      <c r="C2" s="15"/>
      <c r="D2" s="15"/>
    </row>
    <row r="3" spans="2:31" ht="15.75" customHeight="1">
      <c r="J3" s="187"/>
      <c r="K3" s="120" t="s">
        <v>46</v>
      </c>
      <c r="L3" s="120"/>
    </row>
    <row r="4" spans="2:31" s="2" customFormat="1" ht="20.100000000000001" customHeight="1">
      <c r="B4" s="35"/>
      <c r="C4" s="35"/>
      <c r="D4" s="35"/>
      <c r="E4" s="35"/>
      <c r="F4" s="35"/>
      <c r="G4" s="35"/>
      <c r="H4" s="35"/>
      <c r="I4" s="15"/>
      <c r="J4" s="338"/>
      <c r="K4" s="338"/>
      <c r="L4" s="121"/>
      <c r="M4" s="185"/>
      <c r="AE4" s="154"/>
    </row>
    <row r="5" spans="2:31" ht="18.75" customHeight="1">
      <c r="V5" s="34"/>
      <c r="W5" s="34"/>
      <c r="X5" s="34"/>
      <c r="Y5" s="34"/>
    </row>
    <row r="6" spans="2:31" ht="18.75" customHeight="1">
      <c r="C6" s="188" t="s">
        <v>16</v>
      </c>
      <c r="N6" s="133" t="s">
        <v>168</v>
      </c>
      <c r="V6" s="30"/>
      <c r="W6" s="30"/>
      <c r="X6" s="30"/>
      <c r="Y6" s="33"/>
    </row>
    <row r="7" spans="2:31" ht="16.5" customHeight="1">
      <c r="B7" s="189"/>
      <c r="C7" s="15" t="s">
        <v>17</v>
      </c>
      <c r="D7" s="15"/>
      <c r="E7" s="15"/>
      <c r="F7" s="15"/>
      <c r="G7" s="15"/>
      <c r="H7" s="15"/>
      <c r="I7" s="15"/>
      <c r="N7" s="34"/>
      <c r="O7" s="34"/>
      <c r="P7" s="34"/>
      <c r="Q7" s="34"/>
      <c r="R7" s="34"/>
      <c r="S7" s="34"/>
      <c r="T7" s="34"/>
      <c r="U7" s="34"/>
      <c r="V7" s="34"/>
      <c r="W7" s="34"/>
      <c r="X7" s="34"/>
      <c r="Y7" s="34"/>
    </row>
    <row r="8" spans="2:31" ht="18.75" customHeight="1">
      <c r="C8" s="137" t="s">
        <v>132</v>
      </c>
      <c r="D8" s="19" t="s">
        <v>169</v>
      </c>
      <c r="E8" s="115" t="s">
        <v>125</v>
      </c>
      <c r="F8" s="38"/>
      <c r="I8" s="38"/>
      <c r="J8" s="38"/>
      <c r="K8" s="38"/>
      <c r="M8" s="239" t="s">
        <v>154</v>
      </c>
      <c r="N8" s="240" t="s">
        <v>155</v>
      </c>
      <c r="O8" s="34"/>
      <c r="P8" s="34"/>
      <c r="Q8" s="34"/>
      <c r="R8" s="34"/>
      <c r="S8" s="34"/>
      <c r="T8" s="34"/>
      <c r="U8" s="34"/>
      <c r="V8" s="34"/>
      <c r="W8" s="34"/>
      <c r="X8" s="34"/>
      <c r="Y8" s="34"/>
    </row>
    <row r="9" spans="2:31">
      <c r="C9" s="3"/>
      <c r="D9" s="3"/>
      <c r="E9" s="3"/>
      <c r="F9" s="3"/>
      <c r="N9" s="34"/>
      <c r="O9" s="34"/>
      <c r="P9" s="34"/>
      <c r="Q9" s="34"/>
      <c r="R9" s="34"/>
      <c r="S9" s="34"/>
      <c r="T9" s="34"/>
      <c r="U9" s="34"/>
      <c r="V9" s="34"/>
      <c r="W9" s="34"/>
      <c r="X9" s="34"/>
      <c r="Y9" s="34"/>
    </row>
    <row r="10" spans="2:31" ht="20.100000000000001" customHeight="1">
      <c r="F10" s="27" t="s">
        <v>18</v>
      </c>
      <c r="G10" s="339"/>
      <c r="H10" s="339"/>
      <c r="I10" s="339"/>
      <c r="J10" s="339"/>
      <c r="K10" s="339"/>
      <c r="L10" s="122"/>
      <c r="M10" s="128" t="s">
        <v>21</v>
      </c>
      <c r="N10" s="129" t="s">
        <v>127</v>
      </c>
      <c r="O10" s="30"/>
      <c r="P10" s="30"/>
      <c r="Q10" s="30"/>
      <c r="R10" s="33"/>
      <c r="S10" s="33"/>
      <c r="T10" s="34"/>
      <c r="U10" s="34"/>
      <c r="V10" s="34"/>
      <c r="W10" s="34">
        <v>5</v>
      </c>
      <c r="X10" s="34"/>
      <c r="Y10" s="34"/>
    </row>
    <row r="11" spans="2:31" ht="5.25" customHeight="1">
      <c r="F11" s="27"/>
      <c r="G11" s="9"/>
      <c r="H11" s="9"/>
      <c r="I11" s="9"/>
      <c r="J11" s="9"/>
      <c r="K11" s="9"/>
      <c r="L11" s="9"/>
      <c r="M11" s="36"/>
      <c r="N11" s="5"/>
      <c r="O11" s="37"/>
      <c r="P11" s="37"/>
      <c r="Q11" s="37"/>
      <c r="R11" s="33"/>
      <c r="S11" s="33"/>
      <c r="T11" s="34"/>
      <c r="U11" s="34"/>
      <c r="V11" s="34"/>
      <c r="W11" s="34"/>
      <c r="X11" s="34"/>
      <c r="Y11" s="34"/>
    </row>
    <row r="12" spans="2:31" ht="20.100000000000001" customHeight="1">
      <c r="F12" s="27" t="s">
        <v>19</v>
      </c>
      <c r="G12" s="190"/>
      <c r="H12" s="27"/>
      <c r="I12" s="340"/>
      <c r="J12" s="340"/>
      <c r="L12" s="122"/>
      <c r="M12" s="128" t="s">
        <v>21</v>
      </c>
      <c r="N12" s="129" t="s">
        <v>128</v>
      </c>
      <c r="O12" s="30"/>
      <c r="P12" s="30"/>
      <c r="Q12" s="30"/>
      <c r="R12" s="39"/>
      <c r="S12" s="39"/>
      <c r="T12" s="191"/>
      <c r="U12" s="191"/>
      <c r="V12" s="191"/>
      <c r="W12" s="191"/>
      <c r="X12" s="191"/>
      <c r="Y12" s="191"/>
      <c r="Z12" s="191"/>
      <c r="AA12" s="191"/>
    </row>
    <row r="13" spans="2:31" ht="14.25" customHeight="1">
      <c r="N13" s="33"/>
      <c r="O13" s="33"/>
      <c r="P13" s="33"/>
      <c r="Q13" s="33"/>
      <c r="R13" s="33"/>
      <c r="S13" s="33"/>
      <c r="T13" s="191"/>
      <c r="U13" s="191"/>
      <c r="V13" s="191"/>
      <c r="W13" s="191"/>
      <c r="X13" s="191"/>
      <c r="Y13" s="191"/>
      <c r="Z13" s="191"/>
      <c r="AA13" s="191"/>
    </row>
    <row r="14" spans="2:31" ht="18" customHeight="1">
      <c r="N14" s="33"/>
      <c r="O14" s="33"/>
      <c r="P14" s="33"/>
      <c r="Q14" s="33"/>
      <c r="R14" s="33"/>
      <c r="S14" s="33"/>
      <c r="T14" s="140"/>
      <c r="U14" s="140"/>
      <c r="V14" s="140"/>
      <c r="W14" s="140"/>
      <c r="X14" s="140"/>
      <c r="Y14" s="140"/>
      <c r="Z14" s="140"/>
      <c r="AA14" s="140"/>
    </row>
    <row r="15" spans="2:31" ht="24.75" customHeight="1">
      <c r="B15" s="19" t="s">
        <v>15</v>
      </c>
      <c r="C15" s="38"/>
      <c r="D15" s="249"/>
      <c r="E15" s="15" t="s">
        <v>172</v>
      </c>
      <c r="F15" s="15"/>
      <c r="G15" s="15"/>
      <c r="H15" s="15"/>
      <c r="I15" s="15"/>
      <c r="J15" s="15"/>
      <c r="K15" s="19"/>
      <c r="L15" s="19"/>
      <c r="M15" s="135" t="s">
        <v>21</v>
      </c>
      <c r="N15" s="133" t="s">
        <v>170</v>
      </c>
      <c r="O15" s="41"/>
      <c r="P15" s="41"/>
      <c r="Q15" s="41"/>
      <c r="R15" s="34"/>
      <c r="S15" s="34"/>
      <c r="T15" s="140"/>
      <c r="U15" s="140"/>
      <c r="V15" s="140"/>
      <c r="W15" s="140"/>
      <c r="X15" s="140"/>
      <c r="Y15" s="140"/>
      <c r="Z15" s="140"/>
      <c r="AA15" s="140"/>
    </row>
    <row r="16" spans="2:31" ht="9" customHeight="1">
      <c r="B16" s="19"/>
      <c r="C16" s="38"/>
      <c r="D16" s="139"/>
      <c r="E16" s="15"/>
      <c r="F16" s="15"/>
      <c r="G16" s="15"/>
      <c r="H16" s="15"/>
      <c r="I16" s="15"/>
      <c r="J16" s="15"/>
      <c r="K16" s="19"/>
      <c r="L16" s="19"/>
      <c r="M16" s="135"/>
      <c r="O16" s="41"/>
      <c r="P16" s="41"/>
      <c r="Q16" s="41"/>
      <c r="R16" s="34"/>
      <c r="S16" s="34"/>
      <c r="T16" s="140"/>
      <c r="U16" s="140"/>
      <c r="V16" s="140"/>
      <c r="W16" s="140"/>
      <c r="X16" s="140"/>
      <c r="Y16" s="140"/>
      <c r="Z16" s="140"/>
      <c r="AA16" s="140"/>
    </row>
    <row r="17" spans="2:31" ht="18" customHeight="1">
      <c r="B17" s="38"/>
      <c r="C17" s="341"/>
      <c r="D17" s="341"/>
      <c r="E17" s="142" t="s">
        <v>136</v>
      </c>
      <c r="F17" s="190"/>
      <c r="G17" s="320" t="s">
        <v>173</v>
      </c>
      <c r="H17" s="320"/>
      <c r="I17" s="320"/>
      <c r="J17" s="320"/>
      <c r="K17" s="320"/>
      <c r="L17" s="123"/>
      <c r="M17" s="135"/>
      <c r="N17" s="54" t="s">
        <v>161</v>
      </c>
      <c r="O17" s="34"/>
      <c r="P17" s="34"/>
      <c r="Q17" s="34"/>
      <c r="R17" s="34"/>
      <c r="S17" s="34"/>
      <c r="T17" s="34"/>
      <c r="U17" s="34"/>
      <c r="V17" s="34"/>
      <c r="W17" s="34"/>
      <c r="X17" s="34"/>
      <c r="Y17" s="34"/>
    </row>
    <row r="18" spans="2:31" ht="18" customHeight="1">
      <c r="B18" s="337" t="s">
        <v>174</v>
      </c>
      <c r="C18" s="337"/>
      <c r="D18" s="337"/>
      <c r="E18" s="337"/>
      <c r="F18" s="337"/>
      <c r="G18" s="337"/>
      <c r="H18" s="337"/>
      <c r="I18" s="337"/>
      <c r="J18" s="337"/>
      <c r="K18" s="337"/>
      <c r="L18" s="123"/>
      <c r="M18" s="135"/>
      <c r="N18" s="133" t="s">
        <v>171</v>
      </c>
      <c r="O18" s="34"/>
      <c r="P18" s="34"/>
      <c r="Q18" s="34"/>
      <c r="R18" s="34"/>
      <c r="S18" s="34"/>
      <c r="T18" s="34"/>
      <c r="U18" s="34"/>
      <c r="V18" s="34"/>
      <c r="W18" s="34"/>
      <c r="X18" s="34"/>
      <c r="Y18" s="34"/>
    </row>
    <row r="19" spans="2:31" ht="18" customHeight="1">
      <c r="B19" s="320" t="s">
        <v>175</v>
      </c>
      <c r="C19" s="320"/>
      <c r="D19" s="320"/>
      <c r="E19" s="320"/>
      <c r="F19" s="320"/>
      <c r="G19" s="320"/>
      <c r="H19" s="320"/>
      <c r="I19" s="320"/>
      <c r="J19" s="320"/>
      <c r="K19" s="320"/>
      <c r="L19" s="123"/>
      <c r="N19" s="34"/>
      <c r="O19" s="34"/>
      <c r="P19" s="34"/>
      <c r="Q19" s="34"/>
      <c r="R19" s="34"/>
      <c r="S19" s="34"/>
      <c r="T19" s="34"/>
      <c r="U19" s="34"/>
      <c r="V19" s="34"/>
      <c r="W19" s="34"/>
      <c r="X19" s="34"/>
      <c r="Y19" s="34"/>
    </row>
    <row r="20" spans="2:31" ht="18" customHeight="1">
      <c r="B20" s="123"/>
      <c r="C20" s="123"/>
      <c r="D20" s="123"/>
      <c r="E20" s="123"/>
      <c r="F20" s="123"/>
      <c r="G20" s="123"/>
      <c r="H20" s="123"/>
      <c r="I20" s="123"/>
      <c r="J20" s="123"/>
      <c r="K20" s="123"/>
      <c r="L20" s="123"/>
      <c r="N20" s="34"/>
      <c r="O20" s="34"/>
      <c r="P20" s="34"/>
      <c r="Q20" s="34"/>
      <c r="R20" s="34"/>
      <c r="S20" s="34"/>
      <c r="T20" s="34"/>
      <c r="U20" s="34"/>
      <c r="V20" s="34"/>
      <c r="W20" s="34"/>
      <c r="X20" s="34"/>
      <c r="Y20" s="34"/>
    </row>
    <row r="21" spans="2:31" ht="21.75" customHeight="1">
      <c r="B21" s="321" t="s">
        <v>0</v>
      </c>
      <c r="C21" s="321"/>
      <c r="D21" s="321"/>
      <c r="E21" s="321"/>
      <c r="F21" s="321"/>
      <c r="G21" s="321"/>
      <c r="H21" s="321"/>
      <c r="I21" s="321"/>
      <c r="J21" s="321"/>
      <c r="K21" s="321"/>
      <c r="L21" s="19"/>
      <c r="N21" s="34"/>
      <c r="O21" s="34"/>
      <c r="P21" s="34"/>
      <c r="Q21" s="34"/>
      <c r="R21" s="34"/>
      <c r="S21" s="34"/>
      <c r="T21" s="34"/>
      <c r="U21" s="34"/>
      <c r="V21" s="34"/>
      <c r="W21" s="34"/>
      <c r="X21" s="34"/>
      <c r="Y21" s="34"/>
    </row>
    <row r="22" spans="2:31" ht="9" customHeight="1">
      <c r="B22" s="19"/>
      <c r="C22" s="19"/>
      <c r="D22" s="19"/>
      <c r="E22" s="19"/>
      <c r="F22" s="19"/>
      <c r="G22" s="19"/>
      <c r="H22" s="19"/>
      <c r="I22" s="19"/>
      <c r="J22" s="19"/>
      <c r="K22" s="19"/>
      <c r="L22" s="19"/>
      <c r="N22" s="34"/>
      <c r="O22" s="34"/>
      <c r="P22" s="34"/>
      <c r="Q22" s="34"/>
      <c r="R22" s="34"/>
      <c r="S22" s="34"/>
      <c r="T22" s="34"/>
      <c r="U22" s="34"/>
      <c r="V22" s="34"/>
      <c r="W22" s="34"/>
      <c r="X22" s="34"/>
      <c r="Y22" s="34"/>
    </row>
    <row r="23" spans="2:31" ht="26.25" customHeight="1">
      <c r="B23" s="3" t="s">
        <v>228</v>
      </c>
      <c r="C23" s="19"/>
      <c r="D23" s="19"/>
      <c r="E23" s="19"/>
      <c r="F23" s="19"/>
      <c r="G23" s="19"/>
      <c r="H23" s="19"/>
      <c r="I23" s="19"/>
      <c r="J23" s="19"/>
      <c r="K23" s="19"/>
      <c r="L23" s="19"/>
      <c r="N23" s="34"/>
      <c r="O23" s="34"/>
      <c r="P23" s="34"/>
      <c r="Q23" s="34"/>
      <c r="R23" s="34"/>
      <c r="S23" s="34"/>
      <c r="T23" s="34"/>
      <c r="U23" s="34"/>
      <c r="V23" s="34"/>
      <c r="W23" s="34"/>
      <c r="X23" s="34"/>
      <c r="Y23" s="34"/>
    </row>
    <row r="24" spans="2:31" ht="15.75" customHeight="1">
      <c r="B24" s="19"/>
      <c r="C24" s="303" t="s">
        <v>229</v>
      </c>
      <c r="D24" s="19"/>
      <c r="E24" s="19"/>
      <c r="F24" s="19"/>
      <c r="G24" s="19"/>
      <c r="H24" s="19"/>
      <c r="I24" s="19"/>
      <c r="J24" s="19"/>
      <c r="K24" s="19"/>
      <c r="L24" s="19"/>
      <c r="N24" s="34"/>
      <c r="O24" s="34"/>
      <c r="P24" s="34"/>
      <c r="Q24" s="34"/>
      <c r="R24" s="34"/>
      <c r="S24" s="34"/>
      <c r="T24" s="34"/>
      <c r="U24" s="34"/>
      <c r="V24" s="34"/>
      <c r="W24" s="34"/>
      <c r="X24" s="34"/>
      <c r="Y24" s="34"/>
    </row>
    <row r="25" spans="2:31" ht="15.75" customHeight="1">
      <c r="B25" s="19"/>
      <c r="C25" s="303"/>
      <c r="D25" s="19"/>
      <c r="E25" s="19"/>
      <c r="F25" s="19"/>
      <c r="G25" s="19"/>
      <c r="H25" s="19"/>
      <c r="I25" s="19"/>
      <c r="J25" s="19"/>
      <c r="K25" s="19"/>
      <c r="L25" s="19"/>
      <c r="N25" s="34"/>
      <c r="O25" s="34"/>
      <c r="P25" s="34"/>
      <c r="Q25" s="34"/>
      <c r="R25" s="34"/>
      <c r="S25" s="34"/>
      <c r="T25" s="34"/>
      <c r="U25" s="34"/>
      <c r="V25" s="34"/>
      <c r="W25" s="34"/>
      <c r="X25" s="34"/>
      <c r="Y25" s="34"/>
    </row>
    <row r="26" spans="2:31" ht="15.75" customHeight="1">
      <c r="B26" s="19"/>
      <c r="C26" s="303"/>
      <c r="D26" s="19"/>
      <c r="E26" s="19"/>
      <c r="F26" s="19"/>
      <c r="G26" s="19"/>
      <c r="H26" s="19"/>
      <c r="I26" s="19"/>
      <c r="J26" s="19"/>
      <c r="K26" s="19"/>
      <c r="L26" s="19"/>
      <c r="N26" s="34"/>
      <c r="O26" s="34"/>
      <c r="P26" s="34"/>
      <c r="Q26" s="34"/>
      <c r="R26" s="34"/>
      <c r="S26" s="34"/>
      <c r="T26" s="34"/>
      <c r="U26" s="34"/>
      <c r="V26" s="34"/>
      <c r="W26" s="34"/>
      <c r="X26" s="34"/>
      <c r="Y26" s="34"/>
    </row>
    <row r="27" spans="2:31" ht="15.75" customHeight="1">
      <c r="B27" s="19"/>
      <c r="C27" s="303"/>
      <c r="D27" s="19"/>
      <c r="E27" s="19"/>
      <c r="F27" s="19"/>
      <c r="G27" s="19"/>
      <c r="H27" s="19"/>
      <c r="I27" s="19"/>
      <c r="J27" s="19"/>
      <c r="K27" s="19"/>
      <c r="L27" s="19"/>
      <c r="N27" s="34"/>
      <c r="O27" s="34"/>
      <c r="P27" s="34"/>
      <c r="Q27" s="34"/>
      <c r="R27" s="34"/>
      <c r="S27" s="34"/>
      <c r="T27" s="34"/>
      <c r="U27" s="34"/>
      <c r="V27" s="34"/>
      <c r="W27" s="34"/>
      <c r="X27" s="34"/>
      <c r="Y27" s="34"/>
    </row>
    <row r="28" spans="2:31" ht="15.75" customHeight="1">
      <c r="B28" s="19"/>
      <c r="C28" s="19"/>
      <c r="D28" s="19"/>
      <c r="E28" s="19"/>
      <c r="F28" s="19"/>
      <c r="G28" s="19"/>
      <c r="H28" s="19"/>
      <c r="I28" s="19"/>
      <c r="J28" s="19"/>
      <c r="K28" s="19"/>
      <c r="L28" s="19"/>
      <c r="N28" s="34"/>
      <c r="O28" s="34"/>
      <c r="P28" s="34"/>
      <c r="Q28" s="34"/>
      <c r="R28" s="34"/>
      <c r="S28" s="34"/>
      <c r="T28" s="34"/>
      <c r="U28" s="34"/>
      <c r="V28" s="34"/>
      <c r="W28" s="34"/>
      <c r="X28" s="34"/>
      <c r="Y28" s="34"/>
    </row>
    <row r="29" spans="2:31" ht="24.95" customHeight="1">
      <c r="B29" s="3" t="s">
        <v>230</v>
      </c>
      <c r="C29" s="19"/>
      <c r="D29" s="19"/>
      <c r="E29" s="19"/>
      <c r="F29" s="19"/>
      <c r="G29" s="19"/>
      <c r="H29" s="19"/>
      <c r="I29" s="19"/>
      <c r="J29" s="19"/>
      <c r="K29" s="19"/>
      <c r="L29" s="19"/>
      <c r="N29" s="34"/>
      <c r="O29" s="34"/>
      <c r="P29" s="34"/>
      <c r="Q29" s="34"/>
      <c r="R29" s="34"/>
      <c r="S29" s="34"/>
      <c r="T29" s="34"/>
      <c r="U29" s="34"/>
      <c r="V29" s="34"/>
      <c r="W29" s="34"/>
      <c r="X29" s="34"/>
      <c r="Y29" s="34"/>
    </row>
    <row r="30" spans="2:31" ht="18.75" customHeight="1">
      <c r="B30" s="15"/>
      <c r="C30" s="15"/>
      <c r="D30" s="15"/>
      <c r="E30" s="190" t="s">
        <v>134</v>
      </c>
      <c r="F30" s="192" t="s">
        <v>184</v>
      </c>
      <c r="G30" s="42"/>
      <c r="H30" s="42"/>
      <c r="I30" s="190" t="s">
        <v>135</v>
      </c>
      <c r="J30" s="43">
        <f>VLOOKUP(F30,AE42:AF54,2,FALSE)</f>
        <v>1</v>
      </c>
      <c r="K30" s="44" t="s">
        <v>20</v>
      </c>
      <c r="L30" s="44"/>
      <c r="M30" s="36" t="s">
        <v>21</v>
      </c>
      <c r="N30" s="54" t="s">
        <v>140</v>
      </c>
      <c r="O30" s="193"/>
      <c r="P30" s="193"/>
      <c r="Q30" s="193"/>
      <c r="R30" s="193"/>
      <c r="S30" s="193"/>
      <c r="T30" s="193"/>
      <c r="U30" s="193"/>
      <c r="V30" s="193"/>
      <c r="W30" s="193"/>
      <c r="X30" s="193"/>
    </row>
    <row r="31" spans="2:31" ht="29.25" customHeight="1">
      <c r="B31" s="322" t="s">
        <v>1</v>
      </c>
      <c r="C31" s="323"/>
      <c r="D31" s="324"/>
      <c r="E31" s="22" t="s">
        <v>215</v>
      </c>
      <c r="F31" s="28" t="s">
        <v>3</v>
      </c>
      <c r="G31" s="322" t="s">
        <v>4</v>
      </c>
      <c r="H31" s="324"/>
      <c r="I31" s="28" t="s">
        <v>34</v>
      </c>
      <c r="J31" s="75" t="s">
        <v>33</v>
      </c>
      <c r="K31" s="28" t="s">
        <v>5</v>
      </c>
      <c r="L31" s="124"/>
      <c r="N31" s="194" t="s">
        <v>98</v>
      </c>
      <c r="AE31" s="195"/>
    </row>
    <row r="32" spans="2:31" ht="18" customHeight="1">
      <c r="B32" s="325" t="s">
        <v>6</v>
      </c>
      <c r="C32" s="326"/>
      <c r="D32" s="327"/>
      <c r="E32" s="331">
        <v>38000</v>
      </c>
      <c r="F32" s="284">
        <v>1</v>
      </c>
      <c r="G32" s="333">
        <f>E32*F32</f>
        <v>38000</v>
      </c>
      <c r="H32" s="334"/>
      <c r="I32" s="84">
        <f>+J32</f>
        <v>6000</v>
      </c>
      <c r="J32" s="76">
        <f>VLOOKUP($F$32,$Y$40:$AC$41,4,FALSE)</f>
        <v>6000</v>
      </c>
      <c r="K32" s="84">
        <f t="shared" ref="K32:K45" si="0">SUM(G32:J32)</f>
        <v>50000</v>
      </c>
      <c r="L32" s="77"/>
      <c r="M32" s="36" t="s">
        <v>21</v>
      </c>
      <c r="N32" s="7" t="s">
        <v>105</v>
      </c>
      <c r="O32" s="30"/>
      <c r="P32" s="30"/>
      <c r="Q32" s="30"/>
      <c r="R32" s="30"/>
      <c r="S32" s="30"/>
      <c r="T32" s="30"/>
      <c r="U32" s="30"/>
      <c r="V32" s="30"/>
      <c r="W32" s="30"/>
      <c r="X32" s="30"/>
      <c r="AE32" s="195"/>
    </row>
    <row r="33" spans="2:42" ht="18" customHeight="1">
      <c r="B33" s="328"/>
      <c r="C33" s="329"/>
      <c r="D33" s="330"/>
      <c r="E33" s="332"/>
      <c r="F33" s="285">
        <v>1</v>
      </c>
      <c r="G33" s="335">
        <f>E32*F33</f>
        <v>38000</v>
      </c>
      <c r="H33" s="336"/>
      <c r="I33" s="24">
        <f>+J33</f>
        <v>6000</v>
      </c>
      <c r="J33" s="76">
        <f>VLOOKUP($F$33,$Y$40:$AC$41,4,FALSE)</f>
        <v>6000</v>
      </c>
      <c r="K33" s="24">
        <f t="shared" si="0"/>
        <v>50000</v>
      </c>
      <c r="L33" s="125"/>
      <c r="M33" s="36"/>
      <c r="N33" s="7"/>
      <c r="O33" s="30"/>
      <c r="P33" s="30"/>
      <c r="Q33" s="30"/>
      <c r="R33" s="30"/>
      <c r="S33" s="30"/>
      <c r="T33" s="30"/>
      <c r="U33" s="30"/>
      <c r="V33" s="30"/>
      <c r="W33" s="30"/>
      <c r="X33" s="30"/>
      <c r="AE33" s="195"/>
    </row>
    <row r="34" spans="2:42" ht="18" customHeight="1">
      <c r="B34" s="342" t="s">
        <v>176</v>
      </c>
      <c r="C34" s="343"/>
      <c r="D34" s="344"/>
      <c r="E34" s="345">
        <f>VLOOKUP($F$30,$AE$39:$AP$54,3,FALSE)</f>
        <v>120000</v>
      </c>
      <c r="F34" s="241">
        <v>1</v>
      </c>
      <c r="G34" s="347">
        <f>+E34*F34</f>
        <v>120000</v>
      </c>
      <c r="H34" s="348"/>
      <c r="I34" s="82">
        <f>+J34</f>
        <v>20000</v>
      </c>
      <c r="J34" s="76">
        <f>SUM(F$34*(VLOOKUP($F$30,$AE$39:$AP$54,4,FALSE)))</f>
        <v>20000</v>
      </c>
      <c r="K34" s="82">
        <f t="shared" si="0"/>
        <v>160000</v>
      </c>
      <c r="L34" s="76"/>
      <c r="M34" s="349"/>
      <c r="O34" s="236"/>
      <c r="P34" s="236"/>
      <c r="Q34" s="236"/>
      <c r="R34" s="236"/>
      <c r="S34" s="236"/>
      <c r="T34" s="236"/>
      <c r="U34" s="48"/>
      <c r="V34" s="48"/>
      <c r="W34" s="48"/>
      <c r="X34" s="48"/>
      <c r="AE34" s="195"/>
    </row>
    <row r="35" spans="2:42" ht="18" customHeight="1">
      <c r="B35" s="328"/>
      <c r="C35" s="329"/>
      <c r="D35" s="330"/>
      <c r="E35" s="346"/>
      <c r="F35" s="242">
        <v>1</v>
      </c>
      <c r="G35" s="350">
        <f>+E34*F35</f>
        <v>120000</v>
      </c>
      <c r="H35" s="351"/>
      <c r="I35" s="23">
        <f>+J35</f>
        <v>20000</v>
      </c>
      <c r="J35" s="79">
        <f>SUM(F$35*(VLOOKUP($F$30,$AE$39:$AP$54,4,FALSE)))</f>
        <v>20000</v>
      </c>
      <c r="K35" s="23">
        <f t="shared" si="0"/>
        <v>160000</v>
      </c>
      <c r="L35" s="126"/>
      <c r="M35" s="349"/>
      <c r="N35" s="235"/>
      <c r="O35" s="236"/>
      <c r="P35" s="236"/>
      <c r="Q35" s="236"/>
      <c r="R35" s="236"/>
      <c r="S35" s="236"/>
      <c r="T35" s="236"/>
      <c r="U35" s="48"/>
      <c r="V35" s="48"/>
      <c r="W35" s="48"/>
      <c r="X35" s="48"/>
      <c r="AE35" s="195"/>
    </row>
    <row r="36" spans="2:42" ht="18" customHeight="1">
      <c r="B36" s="342" t="s">
        <v>177</v>
      </c>
      <c r="C36" s="343"/>
      <c r="D36" s="344"/>
      <c r="E36" s="345">
        <f>VLOOKUP($F$30,$AE$39:$AP$54,5,FALSE)</f>
        <v>332000</v>
      </c>
      <c r="F36" s="241">
        <v>1</v>
      </c>
      <c r="G36" s="347">
        <f>+E36*F36</f>
        <v>332000</v>
      </c>
      <c r="H36" s="348"/>
      <c r="I36" s="82">
        <f>+J36</f>
        <v>55000</v>
      </c>
      <c r="J36" s="76">
        <f>SUM(F36*(VLOOKUP($F$30,$AE$39:$AP$54,6,FALSE)))</f>
        <v>55000</v>
      </c>
      <c r="K36" s="82">
        <f t="shared" si="0"/>
        <v>442000</v>
      </c>
      <c r="L36" s="76"/>
      <c r="M36" s="349"/>
      <c r="N36" s="7" t="s">
        <v>149</v>
      </c>
      <c r="O36" s="236"/>
      <c r="P36" s="236"/>
      <c r="Q36" s="236"/>
      <c r="R36" s="236"/>
      <c r="S36" s="236"/>
      <c r="T36" s="236"/>
      <c r="U36" s="48"/>
      <c r="V36" s="48"/>
      <c r="W36" s="48"/>
      <c r="X36" s="48"/>
      <c r="AE36" s="195"/>
    </row>
    <row r="37" spans="2:42" ht="18" customHeight="1">
      <c r="B37" s="328"/>
      <c r="C37" s="329"/>
      <c r="D37" s="330"/>
      <c r="E37" s="346"/>
      <c r="F37" s="242">
        <v>1</v>
      </c>
      <c r="G37" s="350">
        <f>+E36*F37</f>
        <v>332000</v>
      </c>
      <c r="H37" s="351"/>
      <c r="I37" s="23">
        <f t="shared" ref="I37:I39" si="1">+J37</f>
        <v>55000</v>
      </c>
      <c r="J37" s="79">
        <f>SUM(F37*(VLOOKUP($F$30,$AE$39:$AP$54,6,FALSE)))</f>
        <v>55000</v>
      </c>
      <c r="K37" s="23">
        <f t="shared" si="0"/>
        <v>442000</v>
      </c>
      <c r="L37" s="126"/>
      <c r="M37" s="349"/>
      <c r="N37" s="235"/>
      <c r="O37" s="236"/>
      <c r="P37" s="236"/>
      <c r="Q37" s="236"/>
      <c r="R37" s="236"/>
      <c r="S37" s="236"/>
      <c r="T37" s="236"/>
      <c r="U37" s="48"/>
      <c r="V37" s="48"/>
      <c r="W37" s="48"/>
      <c r="X37" s="48"/>
      <c r="AE37" s="38"/>
    </row>
    <row r="38" spans="2:42" ht="18" customHeight="1">
      <c r="B38" s="363" t="s">
        <v>178</v>
      </c>
      <c r="C38" s="364"/>
      <c r="D38" s="365"/>
      <c r="E38" s="345">
        <f>VLOOKUP($F$30,$AE$39:$AP$54,3,FALSE)</f>
        <v>120000</v>
      </c>
      <c r="F38" s="241">
        <v>1</v>
      </c>
      <c r="G38" s="347">
        <f>+E38*F38</f>
        <v>120000</v>
      </c>
      <c r="H38" s="348"/>
      <c r="I38" s="82">
        <f t="shared" si="1"/>
        <v>31000</v>
      </c>
      <c r="J38" s="76">
        <f>SUM(F38*(VLOOKUP($F$30,$AE$39:$AP$54,8,FALSE)))</f>
        <v>31000</v>
      </c>
      <c r="K38" s="82">
        <f t="shared" si="0"/>
        <v>182000</v>
      </c>
      <c r="L38" s="76"/>
      <c r="M38" s="349"/>
      <c r="N38" s="48"/>
      <c r="O38" s="48"/>
      <c r="P38" s="48"/>
      <c r="Q38" s="48"/>
      <c r="R38" s="48"/>
      <c r="S38" s="48"/>
      <c r="T38" s="48"/>
      <c r="U38" s="48"/>
      <c r="V38" s="48"/>
      <c r="W38" s="48"/>
      <c r="X38" s="48"/>
      <c r="Z38" s="38" t="s">
        <v>43</v>
      </c>
      <c r="AE38" s="159" t="s">
        <v>143</v>
      </c>
      <c r="AF38" s="160"/>
      <c r="AH38" s="161" t="s">
        <v>157</v>
      </c>
      <c r="AI38" s="161"/>
      <c r="AJ38" s="161"/>
    </row>
    <row r="39" spans="2:42" ht="18" customHeight="1">
      <c r="B39" s="366"/>
      <c r="C39" s="367"/>
      <c r="D39" s="368"/>
      <c r="E39" s="346"/>
      <c r="F39" s="242">
        <v>1</v>
      </c>
      <c r="G39" s="350">
        <f>+E38*F39</f>
        <v>120000</v>
      </c>
      <c r="H39" s="351"/>
      <c r="I39" s="23">
        <f t="shared" si="1"/>
        <v>31000</v>
      </c>
      <c r="J39" s="79">
        <f>SUM(F39*(VLOOKUP($F$30,$AE$39:$AP$54,8,FALSE)))</f>
        <v>31000</v>
      </c>
      <c r="K39" s="23">
        <f t="shared" si="0"/>
        <v>182000</v>
      </c>
      <c r="L39" s="126"/>
      <c r="M39" s="196"/>
      <c r="N39" s="48"/>
      <c r="O39" s="48"/>
      <c r="P39" s="48"/>
      <c r="Q39" s="48"/>
      <c r="R39" s="48"/>
      <c r="S39" s="48"/>
      <c r="T39" s="48"/>
      <c r="U39" s="48"/>
      <c r="V39" s="48"/>
      <c r="W39" s="48"/>
      <c r="X39" s="48"/>
      <c r="Y39" s="202"/>
      <c r="Z39" s="201" t="s">
        <v>39</v>
      </c>
      <c r="AA39" s="360" t="s">
        <v>41</v>
      </c>
      <c r="AB39" s="360"/>
      <c r="AC39" s="201" t="s">
        <v>142</v>
      </c>
      <c r="AE39" s="197"/>
      <c r="AF39" s="198"/>
      <c r="AG39" s="319" t="s">
        <v>181</v>
      </c>
      <c r="AH39" s="319"/>
      <c r="AI39" s="319" t="s">
        <v>181</v>
      </c>
      <c r="AJ39" s="319"/>
      <c r="AK39" s="313" t="s">
        <v>178</v>
      </c>
      <c r="AL39" s="314"/>
      <c r="AM39" s="313" t="s">
        <v>37</v>
      </c>
      <c r="AN39" s="314"/>
      <c r="AO39" s="313" t="s">
        <v>38</v>
      </c>
      <c r="AP39" s="314"/>
    </row>
    <row r="40" spans="2:42" ht="18" customHeight="1">
      <c r="B40" s="373" t="s">
        <v>9</v>
      </c>
      <c r="C40" s="374"/>
      <c r="D40" s="375"/>
      <c r="E40" s="17"/>
      <c r="F40" s="83"/>
      <c r="G40" s="379">
        <f>+G32+G34+G36+G38</f>
        <v>610000</v>
      </c>
      <c r="H40" s="380"/>
      <c r="I40" s="4">
        <f>+I32+I34+I36+I38</f>
        <v>112000</v>
      </c>
      <c r="J40" s="4">
        <f>+J32+J34+J36+J38</f>
        <v>112000</v>
      </c>
      <c r="K40" s="4">
        <f t="shared" ref="K40" si="2">+K32+K34+K36+K38</f>
        <v>834000</v>
      </c>
      <c r="L40" s="126"/>
      <c r="M40" s="196"/>
      <c r="N40" s="48"/>
      <c r="O40" s="48"/>
      <c r="P40" s="48"/>
      <c r="Q40" s="48"/>
      <c r="R40" s="48"/>
      <c r="S40" s="48"/>
      <c r="T40" s="48"/>
      <c r="U40" s="48"/>
      <c r="V40" s="48"/>
      <c r="W40" s="48"/>
      <c r="X40" s="48"/>
      <c r="Y40" s="202">
        <v>1</v>
      </c>
      <c r="Z40" s="254">
        <v>38000</v>
      </c>
      <c r="AA40" s="254">
        <v>6000</v>
      </c>
      <c r="AB40" s="254">
        <v>6000</v>
      </c>
      <c r="AC40" s="254">
        <v>50000</v>
      </c>
      <c r="AE40" s="197"/>
      <c r="AF40" s="198"/>
      <c r="AG40" s="317" t="s">
        <v>182</v>
      </c>
      <c r="AH40" s="318"/>
      <c r="AI40" s="317" t="s">
        <v>183</v>
      </c>
      <c r="AJ40" s="318"/>
      <c r="AK40" s="315"/>
      <c r="AL40" s="316"/>
      <c r="AM40" s="315"/>
      <c r="AN40" s="316"/>
      <c r="AO40" s="315"/>
      <c r="AP40" s="316"/>
    </row>
    <row r="41" spans="2:42" ht="18" customHeight="1">
      <c r="B41" s="376"/>
      <c r="C41" s="377"/>
      <c r="D41" s="378"/>
      <c r="E41" s="18"/>
      <c r="F41" s="85"/>
      <c r="G41" s="381">
        <f>+G33+G35+G37+G39</f>
        <v>610000</v>
      </c>
      <c r="H41" s="382"/>
      <c r="I41" s="252">
        <f>+I33+I35+I37+I39</f>
        <v>112000</v>
      </c>
      <c r="J41" s="252">
        <f>+J33+J35+J37+J39</f>
        <v>112000</v>
      </c>
      <c r="K41" s="252">
        <f t="shared" ref="K41" si="3">+K33+K35+K37+K39</f>
        <v>834000</v>
      </c>
      <c r="L41" s="126"/>
      <c r="M41" s="196"/>
      <c r="N41" s="48"/>
      <c r="O41" s="48"/>
      <c r="P41" s="48"/>
      <c r="Q41" s="48"/>
      <c r="R41" s="48"/>
      <c r="S41" s="48"/>
      <c r="T41" s="48"/>
      <c r="U41" s="48"/>
      <c r="V41" s="48"/>
      <c r="W41" s="48"/>
      <c r="X41" s="48"/>
      <c r="Y41" s="202">
        <v>0</v>
      </c>
      <c r="Z41" s="202">
        <v>0</v>
      </c>
      <c r="AA41" s="202">
        <v>0</v>
      </c>
      <c r="AB41" s="202">
        <v>0</v>
      </c>
      <c r="AC41" s="202">
        <v>0</v>
      </c>
      <c r="AE41" s="197"/>
      <c r="AF41" s="198"/>
      <c r="AG41" s="199" t="s">
        <v>39</v>
      </c>
      <c r="AH41" s="199" t="s">
        <v>40</v>
      </c>
      <c r="AI41" s="199" t="s">
        <v>39</v>
      </c>
      <c r="AJ41" s="199" t="s">
        <v>40</v>
      </c>
      <c r="AK41" s="199" t="s">
        <v>39</v>
      </c>
      <c r="AL41" s="199" t="s">
        <v>41</v>
      </c>
      <c r="AM41" s="199" t="s">
        <v>39</v>
      </c>
      <c r="AN41" s="199" t="s">
        <v>41</v>
      </c>
      <c r="AO41" s="199" t="s">
        <v>39</v>
      </c>
      <c r="AP41" s="199" t="s">
        <v>42</v>
      </c>
    </row>
    <row r="42" spans="2:42" ht="18" customHeight="1">
      <c r="B42" s="363" t="s">
        <v>179</v>
      </c>
      <c r="C42" s="364"/>
      <c r="D42" s="365"/>
      <c r="E42" s="369">
        <v>800</v>
      </c>
      <c r="F42" s="243">
        <v>100</v>
      </c>
      <c r="G42" s="371">
        <f>+E42*F42</f>
        <v>80000</v>
      </c>
      <c r="H42" s="372"/>
      <c r="I42" s="82">
        <f>+J42</f>
        <v>10000</v>
      </c>
      <c r="J42" s="76">
        <f>SUM(F42*(VLOOKUP($F$30,$AE$42:$AP$54,10,FALSE)))</f>
        <v>10000</v>
      </c>
      <c r="K42" s="82">
        <f t="shared" si="0"/>
        <v>100000</v>
      </c>
      <c r="L42" s="76"/>
      <c r="M42" s="36" t="s">
        <v>21</v>
      </c>
      <c r="N42" s="7" t="s">
        <v>150</v>
      </c>
      <c r="O42" s="30"/>
      <c r="P42" s="30"/>
      <c r="Q42" s="30"/>
      <c r="R42" s="30"/>
      <c r="S42" s="30"/>
      <c r="T42" s="49"/>
      <c r="U42" s="49"/>
      <c r="V42" s="49"/>
      <c r="W42" s="49"/>
      <c r="X42" s="49"/>
      <c r="AE42" s="200" t="s">
        <v>184</v>
      </c>
      <c r="AF42" s="198">
        <v>1</v>
      </c>
      <c r="AG42" s="197">
        <v>120000</v>
      </c>
      <c r="AH42" s="197">
        <v>20000</v>
      </c>
      <c r="AI42" s="197">
        <v>332000</v>
      </c>
      <c r="AJ42" s="197">
        <v>55000</v>
      </c>
      <c r="AK42" s="197">
        <v>191000</v>
      </c>
      <c r="AL42" s="197">
        <v>31000</v>
      </c>
      <c r="AM42" s="197">
        <v>800</v>
      </c>
      <c r="AN42" s="197">
        <v>100</v>
      </c>
      <c r="AO42" s="197">
        <v>50000</v>
      </c>
      <c r="AP42" s="197">
        <v>8000</v>
      </c>
    </row>
    <row r="43" spans="2:42" ht="18" customHeight="1">
      <c r="B43" s="366"/>
      <c r="C43" s="367"/>
      <c r="D43" s="368"/>
      <c r="E43" s="370"/>
      <c r="F43" s="244">
        <v>150</v>
      </c>
      <c r="G43" s="350">
        <f>+E42*F43</f>
        <v>120000</v>
      </c>
      <c r="H43" s="351"/>
      <c r="I43" s="23">
        <f>+J43</f>
        <v>15000</v>
      </c>
      <c r="J43" s="79">
        <f>SUM(F43*(VLOOKUP($F$30,$AE$39:$AP$54,10,FALSE)))</f>
        <v>15000</v>
      </c>
      <c r="K43" s="23">
        <f t="shared" si="0"/>
        <v>150000</v>
      </c>
      <c r="L43" s="126"/>
      <c r="M43" s="36"/>
      <c r="N43" s="7"/>
      <c r="O43" s="30"/>
      <c r="P43" s="30"/>
      <c r="Q43" s="30"/>
      <c r="R43" s="30"/>
      <c r="S43" s="30"/>
      <c r="T43" s="49"/>
      <c r="U43" s="49"/>
      <c r="V43" s="49"/>
      <c r="W43" s="49"/>
      <c r="X43" s="49"/>
      <c r="AE43" s="200" t="s">
        <v>156</v>
      </c>
      <c r="AF43" s="198">
        <v>2</v>
      </c>
      <c r="AG43" s="197">
        <v>116000</v>
      </c>
      <c r="AH43" s="197">
        <v>19000</v>
      </c>
      <c r="AI43" s="197">
        <v>304000</v>
      </c>
      <c r="AJ43" s="197">
        <v>50000</v>
      </c>
      <c r="AK43" s="197">
        <v>176000</v>
      </c>
      <c r="AL43" s="197">
        <v>29000</v>
      </c>
      <c r="AM43" s="197">
        <v>800</v>
      </c>
      <c r="AN43" s="197">
        <v>100</v>
      </c>
      <c r="AO43" s="197">
        <v>50000</v>
      </c>
      <c r="AP43" s="197">
        <v>8000</v>
      </c>
    </row>
    <row r="44" spans="2:42" ht="18" customHeight="1">
      <c r="B44" s="352" t="s">
        <v>180</v>
      </c>
      <c r="C44" s="353"/>
      <c r="D44" s="354"/>
      <c r="E44" s="358">
        <v>50000</v>
      </c>
      <c r="F44" s="245">
        <v>1</v>
      </c>
      <c r="G44" s="347">
        <f>E44*F44</f>
        <v>50000</v>
      </c>
      <c r="H44" s="348"/>
      <c r="I44" s="82">
        <f t="shared" ref="I44:I45" si="4">+J44</f>
        <v>100</v>
      </c>
      <c r="J44" s="76">
        <f>SUM(F44*(VLOOKUP($F$30,$AE$39:$AP$54,10,FALSE)))</f>
        <v>100</v>
      </c>
      <c r="K44" s="82">
        <f t="shared" si="0"/>
        <v>50200</v>
      </c>
      <c r="L44" s="76"/>
      <c r="M44" s="36" t="s">
        <v>21</v>
      </c>
      <c r="N44" s="7" t="s">
        <v>99</v>
      </c>
      <c r="O44" s="50"/>
      <c r="P44" s="50"/>
      <c r="Q44" s="50"/>
      <c r="R44" s="50"/>
      <c r="S44" s="50"/>
      <c r="T44" s="158"/>
      <c r="U44" s="52"/>
      <c r="V44" s="49"/>
      <c r="W44" s="49"/>
      <c r="X44" s="49"/>
      <c r="Z44" s="203" t="s">
        <v>141</v>
      </c>
      <c r="AD44" s="157"/>
      <c r="AE44" s="200" t="s">
        <v>100</v>
      </c>
      <c r="AF44" s="198">
        <v>3</v>
      </c>
      <c r="AG44" s="197">
        <v>112000</v>
      </c>
      <c r="AH44" s="197">
        <v>18000</v>
      </c>
      <c r="AI44" s="197">
        <v>276000</v>
      </c>
      <c r="AJ44" s="197">
        <v>46000</v>
      </c>
      <c r="AK44" s="197">
        <v>162000</v>
      </c>
      <c r="AL44" s="197">
        <v>27000</v>
      </c>
      <c r="AM44" s="197">
        <v>800</v>
      </c>
      <c r="AN44" s="197">
        <v>100</v>
      </c>
      <c r="AO44" s="197">
        <v>50000</v>
      </c>
      <c r="AP44" s="197">
        <v>8000</v>
      </c>
    </row>
    <row r="45" spans="2:42" ht="18" customHeight="1">
      <c r="B45" s="355"/>
      <c r="C45" s="356"/>
      <c r="D45" s="357"/>
      <c r="E45" s="359"/>
      <c r="F45" s="246">
        <v>1</v>
      </c>
      <c r="G45" s="361">
        <f>E44*F45</f>
        <v>50000</v>
      </c>
      <c r="H45" s="362"/>
      <c r="I45" s="251">
        <f t="shared" si="4"/>
        <v>100</v>
      </c>
      <c r="J45" s="126">
        <f>SUM(F45*(VLOOKUP($F$30,$AE$39:$AP$54,10,FALSE)))</f>
        <v>100</v>
      </c>
      <c r="K45" s="251">
        <f t="shared" si="0"/>
        <v>50200</v>
      </c>
      <c r="L45" s="126"/>
      <c r="M45" s="36"/>
      <c r="N45" s="7"/>
      <c r="O45" s="50"/>
      <c r="P45" s="50"/>
      <c r="Q45" s="50"/>
      <c r="R45" s="50"/>
      <c r="S45" s="50"/>
      <c r="T45" s="158"/>
      <c r="U45" s="52"/>
      <c r="V45" s="49"/>
      <c r="W45" s="49"/>
      <c r="X45" s="49"/>
      <c r="Z45" s="204">
        <v>1</v>
      </c>
      <c r="AD45" s="158"/>
      <c r="AE45" s="200" t="s">
        <v>101</v>
      </c>
      <c r="AF45" s="198">
        <v>4</v>
      </c>
      <c r="AG45" s="197">
        <v>112000</v>
      </c>
      <c r="AH45" s="197">
        <v>18000</v>
      </c>
      <c r="AI45" s="197">
        <v>276000</v>
      </c>
      <c r="AJ45" s="197">
        <v>46000</v>
      </c>
      <c r="AK45" s="197">
        <v>162000</v>
      </c>
      <c r="AL45" s="197">
        <v>27000</v>
      </c>
      <c r="AM45" s="197">
        <v>800</v>
      </c>
      <c r="AN45" s="197">
        <v>100</v>
      </c>
      <c r="AO45" s="197">
        <v>50000</v>
      </c>
      <c r="AP45" s="197">
        <v>8000</v>
      </c>
    </row>
    <row r="46" spans="2:42" ht="18" customHeight="1">
      <c r="B46" s="342" t="s">
        <v>29</v>
      </c>
      <c r="C46" s="343"/>
      <c r="D46" s="344"/>
      <c r="E46" s="388" t="s">
        <v>10</v>
      </c>
      <c r="F46" s="4">
        <v>150000</v>
      </c>
      <c r="G46" s="379">
        <f>ROUNDDOWN(F46/2,-3)</f>
        <v>75000</v>
      </c>
      <c r="H46" s="380"/>
      <c r="I46" s="4" t="s">
        <v>44</v>
      </c>
      <c r="J46" s="80" t="s">
        <v>45</v>
      </c>
      <c r="K46" s="4">
        <f>+G46</f>
        <v>75000</v>
      </c>
      <c r="L46" s="77"/>
      <c r="M46" s="383"/>
      <c r="N46" s="384" t="s">
        <v>146</v>
      </c>
      <c r="O46" s="385"/>
      <c r="P46" s="385"/>
      <c r="Q46" s="385"/>
      <c r="R46" s="385"/>
      <c r="S46" s="385"/>
      <c r="T46" s="385"/>
      <c r="U46" s="385"/>
      <c r="V46" s="385"/>
      <c r="W46" s="385"/>
      <c r="X46" s="385"/>
      <c r="Z46" s="202">
        <v>0</v>
      </c>
      <c r="AD46" s="158"/>
      <c r="AE46" s="200" t="s">
        <v>102</v>
      </c>
      <c r="AF46" s="198">
        <v>5</v>
      </c>
      <c r="AG46" s="197">
        <v>112000</v>
      </c>
      <c r="AH46" s="197">
        <v>18000</v>
      </c>
      <c r="AI46" s="197">
        <v>276000</v>
      </c>
      <c r="AJ46" s="197">
        <v>46000</v>
      </c>
      <c r="AK46" s="197">
        <v>162000</v>
      </c>
      <c r="AL46" s="197">
        <v>27000</v>
      </c>
      <c r="AM46" s="197">
        <v>800</v>
      </c>
      <c r="AN46" s="197">
        <v>100</v>
      </c>
      <c r="AO46" s="197">
        <v>50000</v>
      </c>
      <c r="AP46" s="197">
        <v>8000</v>
      </c>
    </row>
    <row r="47" spans="2:42" ht="18" customHeight="1">
      <c r="B47" s="328"/>
      <c r="C47" s="329"/>
      <c r="D47" s="330"/>
      <c r="E47" s="389"/>
      <c r="F47" s="10">
        <v>140000</v>
      </c>
      <c r="G47" s="386">
        <f>ROUNDDOWN(F47/2,-3)</f>
        <v>70000</v>
      </c>
      <c r="H47" s="387"/>
      <c r="I47" s="10" t="s">
        <v>45</v>
      </c>
      <c r="J47" s="87" t="s">
        <v>45</v>
      </c>
      <c r="K47" s="10">
        <f>SUM(G47:J47)</f>
        <v>70000</v>
      </c>
      <c r="L47" s="81"/>
      <c r="M47" s="383"/>
      <c r="N47" s="384"/>
      <c r="O47" s="385"/>
      <c r="P47" s="385"/>
      <c r="Q47" s="385"/>
      <c r="R47" s="385"/>
      <c r="S47" s="385"/>
      <c r="T47" s="385"/>
      <c r="U47" s="385"/>
      <c r="V47" s="385"/>
      <c r="W47" s="385"/>
      <c r="X47" s="385"/>
      <c r="AE47" s="200" t="s">
        <v>103</v>
      </c>
      <c r="AF47" s="198">
        <v>6</v>
      </c>
      <c r="AG47" s="197">
        <v>112000</v>
      </c>
      <c r="AH47" s="197">
        <v>18000</v>
      </c>
      <c r="AI47" s="197">
        <v>276000</v>
      </c>
      <c r="AJ47" s="197">
        <v>46000</v>
      </c>
      <c r="AK47" s="197">
        <v>162000</v>
      </c>
      <c r="AL47" s="197">
        <v>27000</v>
      </c>
      <c r="AM47" s="197">
        <v>800</v>
      </c>
      <c r="AN47" s="197">
        <v>100</v>
      </c>
      <c r="AO47" s="197">
        <v>50000</v>
      </c>
      <c r="AP47" s="197">
        <v>8000</v>
      </c>
    </row>
    <row r="48" spans="2:42" ht="21.95" customHeight="1">
      <c r="B48" s="390" t="s">
        <v>133</v>
      </c>
      <c r="C48" s="391"/>
      <c r="D48" s="392"/>
      <c r="E48" s="388" t="s">
        <v>11</v>
      </c>
      <c r="F48" s="84">
        <v>10000</v>
      </c>
      <c r="G48" s="379">
        <f>ROUNDDOWN(F48/3,-3)</f>
        <v>3000</v>
      </c>
      <c r="H48" s="380"/>
      <c r="I48" s="84" t="s">
        <v>45</v>
      </c>
      <c r="J48" s="77" t="s">
        <v>45</v>
      </c>
      <c r="K48" s="84">
        <f>+G48</f>
        <v>3000</v>
      </c>
      <c r="L48" s="77"/>
      <c r="M48" s="383"/>
      <c r="N48" s="385"/>
      <c r="O48" s="385"/>
      <c r="P48" s="385"/>
      <c r="Q48" s="385"/>
      <c r="R48" s="385"/>
      <c r="S48" s="385"/>
      <c r="T48" s="385"/>
      <c r="U48" s="385"/>
      <c r="V48" s="385"/>
      <c r="W48" s="385"/>
      <c r="X48" s="385"/>
      <c r="AE48" s="200" t="s">
        <v>104</v>
      </c>
      <c r="AF48" s="198">
        <v>7</v>
      </c>
      <c r="AG48" s="197">
        <v>112000</v>
      </c>
      <c r="AH48" s="197">
        <v>18000</v>
      </c>
      <c r="AI48" s="197">
        <v>276000</v>
      </c>
      <c r="AJ48" s="197">
        <v>46000</v>
      </c>
      <c r="AK48" s="197">
        <v>162000</v>
      </c>
      <c r="AL48" s="197">
        <v>27000</v>
      </c>
      <c r="AM48" s="197">
        <v>800</v>
      </c>
      <c r="AN48" s="197">
        <v>100</v>
      </c>
      <c r="AO48" s="197">
        <v>50000</v>
      </c>
      <c r="AP48" s="197">
        <v>8000</v>
      </c>
    </row>
    <row r="49" spans="2:42" ht="21.95" customHeight="1">
      <c r="B49" s="393"/>
      <c r="C49" s="394"/>
      <c r="D49" s="395"/>
      <c r="E49" s="389"/>
      <c r="F49" s="10">
        <v>20000</v>
      </c>
      <c r="G49" s="386">
        <f>ROUNDDOWN(F49/3,-3)</f>
        <v>6000</v>
      </c>
      <c r="H49" s="387"/>
      <c r="I49" s="10" t="s">
        <v>44</v>
      </c>
      <c r="J49" s="87" t="s">
        <v>45</v>
      </c>
      <c r="K49" s="10">
        <f>SUM(G49:J49)</f>
        <v>6000</v>
      </c>
      <c r="L49" s="81"/>
      <c r="M49" s="36"/>
      <c r="N49" s="5"/>
      <c r="O49" s="5"/>
      <c r="P49" s="5"/>
      <c r="Q49" s="5"/>
      <c r="R49" s="5"/>
      <c r="S49" s="5"/>
      <c r="T49" s="5"/>
      <c r="U49" s="5"/>
      <c r="V49" s="5"/>
      <c r="W49" s="5"/>
      <c r="X49" s="5"/>
      <c r="AE49" s="200" t="s">
        <v>27</v>
      </c>
      <c r="AF49" s="198">
        <v>8</v>
      </c>
      <c r="AG49" s="197">
        <v>112000</v>
      </c>
      <c r="AH49" s="197">
        <v>18000</v>
      </c>
      <c r="AI49" s="197">
        <v>276000</v>
      </c>
      <c r="AJ49" s="197">
        <v>46000</v>
      </c>
      <c r="AK49" s="197">
        <v>162000</v>
      </c>
      <c r="AL49" s="197">
        <v>27000</v>
      </c>
      <c r="AM49" s="197">
        <v>800</v>
      </c>
      <c r="AN49" s="197">
        <v>100</v>
      </c>
      <c r="AO49" s="197">
        <v>50000</v>
      </c>
      <c r="AP49" s="197">
        <v>8000</v>
      </c>
    </row>
    <row r="50" spans="2:42" ht="21.75" customHeight="1">
      <c r="B50" s="420" t="s">
        <v>31</v>
      </c>
      <c r="C50" s="421"/>
      <c r="D50" s="422"/>
      <c r="E50" s="388" t="s">
        <v>14</v>
      </c>
      <c r="F50" s="4">
        <v>80000</v>
      </c>
      <c r="G50" s="379">
        <f>ROUNDDOWN(F50/3,-3)</f>
        <v>26000</v>
      </c>
      <c r="H50" s="380"/>
      <c r="I50" s="4" t="s">
        <v>45</v>
      </c>
      <c r="J50" s="80" t="s">
        <v>45</v>
      </c>
      <c r="K50" s="4">
        <f>+G50</f>
        <v>26000</v>
      </c>
      <c r="L50" s="77"/>
      <c r="M50" s="36" t="s">
        <v>21</v>
      </c>
      <c r="N50" s="396" t="s">
        <v>145</v>
      </c>
      <c r="O50" s="396"/>
      <c r="P50" s="396"/>
      <c r="Q50" s="396"/>
      <c r="R50" s="396"/>
      <c r="S50" s="396"/>
      <c r="T50" s="396"/>
      <c r="U50" s="396"/>
      <c r="V50" s="396"/>
      <c r="W50" s="396"/>
      <c r="X50" s="396"/>
      <c r="AE50" s="200" t="s">
        <v>26</v>
      </c>
      <c r="AF50" s="198">
        <v>9</v>
      </c>
      <c r="AG50" s="197">
        <v>112000</v>
      </c>
      <c r="AH50" s="197">
        <v>18000</v>
      </c>
      <c r="AI50" s="197">
        <v>276000</v>
      </c>
      <c r="AJ50" s="197">
        <v>46000</v>
      </c>
      <c r="AK50" s="197">
        <v>162000</v>
      </c>
      <c r="AL50" s="197">
        <v>27000</v>
      </c>
      <c r="AM50" s="197">
        <v>800</v>
      </c>
      <c r="AN50" s="197">
        <v>100</v>
      </c>
      <c r="AO50" s="197">
        <v>50000</v>
      </c>
      <c r="AP50" s="197">
        <v>8000</v>
      </c>
    </row>
    <row r="51" spans="2:42" ht="21" customHeight="1">
      <c r="B51" s="423"/>
      <c r="C51" s="424"/>
      <c r="D51" s="425"/>
      <c r="E51" s="426"/>
      <c r="F51" s="11">
        <v>70000</v>
      </c>
      <c r="G51" s="397">
        <f>ROUNDDOWN(F51/3,-3)</f>
        <v>23000</v>
      </c>
      <c r="H51" s="398"/>
      <c r="I51" s="11" t="s">
        <v>45</v>
      </c>
      <c r="J51" s="12" t="s">
        <v>45</v>
      </c>
      <c r="K51" s="12">
        <f>SUM(G51:J51)</f>
        <v>23000</v>
      </c>
      <c r="L51" s="81"/>
      <c r="M51" s="36"/>
      <c r="N51" s="396"/>
      <c r="O51" s="396"/>
      <c r="P51" s="396"/>
      <c r="Q51" s="396"/>
      <c r="R51" s="396"/>
      <c r="S51" s="396"/>
      <c r="T51" s="396"/>
      <c r="U51" s="396"/>
      <c r="V51" s="396"/>
      <c r="W51" s="396"/>
      <c r="X51" s="396"/>
      <c r="AE51" s="200" t="s">
        <v>25</v>
      </c>
      <c r="AF51" s="198">
        <v>10</v>
      </c>
      <c r="AG51" s="197">
        <v>112000</v>
      </c>
      <c r="AH51" s="197">
        <v>18000</v>
      </c>
      <c r="AI51" s="197">
        <v>276000</v>
      </c>
      <c r="AJ51" s="197">
        <v>46000</v>
      </c>
      <c r="AK51" s="197">
        <v>162000</v>
      </c>
      <c r="AL51" s="197">
        <v>27000</v>
      </c>
      <c r="AM51" s="197">
        <v>800</v>
      </c>
      <c r="AN51" s="197">
        <v>100</v>
      </c>
      <c r="AO51" s="197">
        <v>50000</v>
      </c>
      <c r="AP51" s="197">
        <v>8000</v>
      </c>
    </row>
    <row r="52" spans="2:42" ht="19.5" customHeight="1">
      <c r="B52" s="414" t="s">
        <v>5</v>
      </c>
      <c r="C52" s="414"/>
      <c r="D52" s="414"/>
      <c r="E52" s="141"/>
      <c r="F52" s="72"/>
      <c r="G52" s="416">
        <f>+G40+G42+G44+G46+G48+G50</f>
        <v>844000</v>
      </c>
      <c r="H52" s="417"/>
      <c r="I52" s="90">
        <f>I40+I42+I44</f>
        <v>122100</v>
      </c>
      <c r="J52" s="90">
        <f t="shared" ref="J52:K52" si="5">J40+J42+J44</f>
        <v>122100</v>
      </c>
      <c r="K52" s="90">
        <f t="shared" si="5"/>
        <v>984200</v>
      </c>
      <c r="L52" s="77"/>
      <c r="M52" s="205"/>
      <c r="N52" s="54"/>
      <c r="O52" s="49"/>
      <c r="P52" s="49"/>
      <c r="Q52" s="49"/>
      <c r="R52" s="49"/>
      <c r="S52" s="49"/>
      <c r="T52" s="49"/>
      <c r="U52" s="49"/>
      <c r="V52" s="49"/>
      <c r="W52" s="49"/>
      <c r="X52" s="49"/>
      <c r="AE52" s="200" t="s">
        <v>24</v>
      </c>
      <c r="AF52" s="198">
        <v>11</v>
      </c>
      <c r="AG52" s="197">
        <v>112000</v>
      </c>
      <c r="AH52" s="197">
        <v>18000</v>
      </c>
      <c r="AI52" s="197">
        <v>276000</v>
      </c>
      <c r="AJ52" s="197">
        <v>46000</v>
      </c>
      <c r="AK52" s="197">
        <v>162000</v>
      </c>
      <c r="AL52" s="197">
        <v>27000</v>
      </c>
      <c r="AM52" s="197">
        <v>800</v>
      </c>
      <c r="AN52" s="197">
        <v>100</v>
      </c>
      <c r="AO52" s="197">
        <v>50000</v>
      </c>
      <c r="AP52" s="197">
        <v>8000</v>
      </c>
    </row>
    <row r="53" spans="2:42" ht="21" customHeight="1" thickBot="1">
      <c r="B53" s="415"/>
      <c r="C53" s="415"/>
      <c r="D53" s="415"/>
      <c r="E53" s="74"/>
      <c r="F53" s="74"/>
      <c r="G53" s="418">
        <f>+G41+G43+G45+G47+G49+G51</f>
        <v>879000</v>
      </c>
      <c r="H53" s="419"/>
      <c r="I53" s="253">
        <f>I41+I43+I45</f>
        <v>127100</v>
      </c>
      <c r="J53" s="253">
        <f t="shared" ref="J53:K53" si="6">J41+J43+J45</f>
        <v>127100</v>
      </c>
      <c r="K53" s="253">
        <f t="shared" si="6"/>
        <v>1034200</v>
      </c>
      <c r="L53" s="81"/>
      <c r="M53" s="205"/>
      <c r="N53" s="54"/>
      <c r="O53" s="49"/>
      <c r="P53" s="49"/>
      <c r="Q53" s="49"/>
      <c r="R53" s="49"/>
      <c r="S53" s="49"/>
      <c r="T53" s="49"/>
      <c r="U53" s="49"/>
      <c r="V53" s="49"/>
      <c r="W53" s="49"/>
      <c r="X53" s="49"/>
      <c r="AE53" s="200" t="s">
        <v>22</v>
      </c>
      <c r="AF53" s="198">
        <v>12</v>
      </c>
      <c r="AG53" s="197">
        <v>112000</v>
      </c>
      <c r="AH53" s="197">
        <v>18000</v>
      </c>
      <c r="AI53" s="197">
        <v>276000</v>
      </c>
      <c r="AJ53" s="197">
        <v>46000</v>
      </c>
      <c r="AK53" s="197">
        <v>162000</v>
      </c>
      <c r="AL53" s="197">
        <v>27000</v>
      </c>
      <c r="AM53" s="197">
        <v>800</v>
      </c>
      <c r="AN53" s="197">
        <v>100</v>
      </c>
      <c r="AO53" s="197">
        <v>50000</v>
      </c>
      <c r="AP53" s="197">
        <v>8000</v>
      </c>
    </row>
    <row r="54" spans="2:42" ht="18" customHeight="1" thickTop="1">
      <c r="B54" s="401" t="s">
        <v>73</v>
      </c>
      <c r="C54" s="402"/>
      <c r="D54" s="403"/>
      <c r="E54" s="89"/>
      <c r="F54" s="247"/>
      <c r="G54" s="407"/>
      <c r="H54" s="408"/>
      <c r="I54" s="78"/>
      <c r="J54" s="81"/>
      <c r="K54" s="78"/>
      <c r="L54" s="81"/>
      <c r="M54" s="205"/>
      <c r="N54" s="384" t="s">
        <v>144</v>
      </c>
      <c r="O54" s="384"/>
      <c r="P54" s="384"/>
      <c r="Q54" s="384"/>
      <c r="R54" s="384"/>
      <c r="S54" s="384"/>
      <c r="T54" s="384"/>
      <c r="U54" s="384"/>
      <c r="V54" s="49"/>
      <c r="W54" s="49"/>
      <c r="X54" s="49"/>
      <c r="AE54" s="200" t="s">
        <v>23</v>
      </c>
      <c r="AF54" s="198">
        <v>13</v>
      </c>
      <c r="AG54" s="197">
        <v>112000</v>
      </c>
      <c r="AH54" s="197">
        <v>18000</v>
      </c>
      <c r="AI54" s="197">
        <v>276000</v>
      </c>
      <c r="AJ54" s="197">
        <v>46000</v>
      </c>
      <c r="AK54" s="197">
        <v>162000</v>
      </c>
      <c r="AL54" s="197">
        <v>27000</v>
      </c>
      <c r="AM54" s="197">
        <v>800</v>
      </c>
      <c r="AN54" s="197">
        <v>100</v>
      </c>
      <c r="AO54" s="197">
        <v>50000</v>
      </c>
      <c r="AP54" s="197">
        <v>8000</v>
      </c>
    </row>
    <row r="55" spans="2:42" ht="18" customHeight="1">
      <c r="B55" s="404"/>
      <c r="C55" s="405"/>
      <c r="D55" s="406"/>
      <c r="E55" s="73"/>
      <c r="F55" s="242"/>
      <c r="G55" s="386"/>
      <c r="H55" s="387"/>
      <c r="I55" s="10"/>
      <c r="J55" s="87"/>
      <c r="K55" s="10"/>
      <c r="L55" s="81"/>
      <c r="M55" s="205"/>
      <c r="N55" s="384"/>
      <c r="O55" s="384"/>
      <c r="P55" s="384"/>
      <c r="Q55" s="384"/>
      <c r="R55" s="384"/>
      <c r="S55" s="384"/>
      <c r="T55" s="384"/>
      <c r="U55" s="384"/>
      <c r="V55" s="49"/>
      <c r="W55" s="49"/>
      <c r="X55" s="49"/>
    </row>
    <row r="56" spans="2:42" ht="18" customHeight="1">
      <c r="B56" s="390" t="s">
        <v>74</v>
      </c>
      <c r="C56" s="391"/>
      <c r="D56" s="392"/>
      <c r="E56" s="89"/>
      <c r="F56" s="241"/>
      <c r="G56" s="412"/>
      <c r="H56" s="413"/>
      <c r="I56" s="78"/>
      <c r="J56" s="81"/>
      <c r="K56" s="78"/>
      <c r="L56" s="81"/>
      <c r="M56" s="205"/>
      <c r="N56" s="384"/>
      <c r="O56" s="384"/>
      <c r="P56" s="384"/>
      <c r="Q56" s="384"/>
      <c r="R56" s="384"/>
      <c r="S56" s="384"/>
      <c r="T56" s="384"/>
      <c r="U56" s="384"/>
      <c r="V56" s="49"/>
      <c r="W56" s="49"/>
      <c r="X56" s="49"/>
    </row>
    <row r="57" spans="2:42" ht="18" customHeight="1">
      <c r="B57" s="409"/>
      <c r="C57" s="410"/>
      <c r="D57" s="411"/>
      <c r="E57" s="20"/>
      <c r="F57" s="248"/>
      <c r="G57" s="397"/>
      <c r="H57" s="398"/>
      <c r="I57" s="12"/>
      <c r="J57" s="86"/>
      <c r="K57" s="12"/>
      <c r="L57" s="81"/>
      <c r="M57" s="205"/>
      <c r="N57" s="384"/>
      <c r="O57" s="384"/>
      <c r="P57" s="384"/>
      <c r="Q57" s="384"/>
      <c r="R57" s="384"/>
      <c r="S57" s="384"/>
      <c r="T57" s="384"/>
      <c r="U57" s="384"/>
      <c r="V57" s="49"/>
      <c r="W57" s="49"/>
      <c r="X57" s="49"/>
    </row>
    <row r="58" spans="2:42" ht="6.75" customHeight="1"/>
    <row r="59" spans="2:42" ht="15.95" customHeight="1">
      <c r="B59" s="399" t="s">
        <v>75</v>
      </c>
      <c r="C59" s="399"/>
      <c r="D59" s="399"/>
      <c r="E59" s="399"/>
      <c r="F59" s="399"/>
      <c r="G59" s="399"/>
      <c r="H59" s="399"/>
      <c r="I59" s="399"/>
      <c r="J59" s="399"/>
      <c r="K59" s="399"/>
      <c r="L59" s="119"/>
    </row>
    <row r="60" spans="2:42" ht="20.100000000000001" customHeight="1">
      <c r="B60" s="400" t="s">
        <v>30</v>
      </c>
      <c r="C60" s="400"/>
      <c r="D60" s="400"/>
      <c r="E60" s="400"/>
      <c r="F60" s="400"/>
      <c r="G60" s="400"/>
      <c r="H60" s="116"/>
      <c r="I60" s="206"/>
      <c r="J60" s="206"/>
      <c r="K60" s="38"/>
      <c r="L60" s="127"/>
    </row>
    <row r="61" spans="2:42" ht="20.100000000000001" customHeight="1">
      <c r="B61" s="116"/>
      <c r="C61" s="116"/>
      <c r="D61" s="116"/>
      <c r="E61" s="116"/>
      <c r="F61" s="116"/>
      <c r="G61" s="116"/>
      <c r="H61" s="116"/>
      <c r="I61" s="206"/>
      <c r="J61" s="206"/>
      <c r="K61" s="38"/>
      <c r="L61" s="127"/>
    </row>
    <row r="62" spans="2:42" ht="20.25" customHeight="1">
      <c r="B62" s="427" t="s">
        <v>216</v>
      </c>
      <c r="C62" s="427"/>
      <c r="D62" s="427"/>
      <c r="E62" s="427"/>
      <c r="F62" s="427"/>
      <c r="G62" s="427"/>
      <c r="H62" s="427"/>
      <c r="I62" s="427"/>
      <c r="J62" s="427"/>
      <c r="K62" s="427"/>
      <c r="L62" s="427"/>
      <c r="M62" s="427"/>
      <c r="N62" s="427"/>
      <c r="O62" s="427"/>
      <c r="P62" s="427"/>
      <c r="Q62" s="60"/>
      <c r="R62" s="60"/>
      <c r="S62" s="60"/>
      <c r="T62" s="60"/>
    </row>
    <row r="63" spans="2:42" ht="20.25" customHeight="1">
      <c r="B63" s="427" t="s">
        <v>217</v>
      </c>
      <c r="C63" s="427"/>
      <c r="D63" s="427"/>
      <c r="E63" s="427"/>
      <c r="F63" s="427"/>
      <c r="G63" s="427"/>
      <c r="H63" s="427"/>
      <c r="I63" s="427"/>
      <c r="J63" s="427"/>
      <c r="K63" s="286"/>
      <c r="L63" s="287"/>
      <c r="M63" s="287"/>
      <c r="N63" s="287"/>
      <c r="O63" s="287"/>
      <c r="P63" s="287"/>
      <c r="Q63" s="60"/>
      <c r="R63" s="60"/>
      <c r="S63" s="60"/>
      <c r="T63" s="60"/>
    </row>
    <row r="64" spans="2:42" ht="20.25" customHeight="1">
      <c r="B64" s="427" t="s">
        <v>218</v>
      </c>
      <c r="C64" s="427"/>
      <c r="D64" s="427"/>
      <c r="E64" s="427"/>
      <c r="F64" s="427"/>
      <c r="G64" s="427"/>
      <c r="H64" s="427"/>
      <c r="I64" s="427"/>
      <c r="J64" s="427"/>
      <c r="K64" s="427"/>
      <c r="L64" s="427"/>
      <c r="M64" s="427"/>
      <c r="N64" s="427"/>
      <c r="O64" s="427"/>
      <c r="P64" s="427"/>
      <c r="Q64" s="60"/>
      <c r="R64" s="60"/>
      <c r="S64" s="60"/>
      <c r="T64" s="60"/>
    </row>
    <row r="65" spans="2:20" ht="20.25" customHeight="1">
      <c r="B65" s="428" t="s">
        <v>219</v>
      </c>
      <c r="C65" s="428"/>
      <c r="D65" s="428"/>
      <c r="E65" s="428"/>
      <c r="F65" s="428"/>
      <c r="G65" s="428"/>
      <c r="H65" s="428"/>
      <c r="I65" s="428"/>
      <c r="J65" s="428"/>
      <c r="K65" s="428"/>
      <c r="L65" s="428"/>
      <c r="M65" s="428"/>
      <c r="N65" s="428"/>
      <c r="O65" s="428"/>
      <c r="P65" s="428"/>
      <c r="Q65" s="60"/>
      <c r="R65" s="60"/>
      <c r="S65" s="60"/>
      <c r="T65" s="60"/>
    </row>
    <row r="66" spans="2:20" ht="20.25" customHeight="1">
      <c r="B66" s="428" t="s">
        <v>220</v>
      </c>
      <c r="C66" s="428"/>
      <c r="D66" s="428"/>
      <c r="E66" s="428"/>
      <c r="F66" s="428"/>
      <c r="G66" s="428"/>
      <c r="H66" s="428"/>
      <c r="I66" s="428"/>
      <c r="J66" s="428"/>
      <c r="K66" s="428"/>
      <c r="L66" s="428"/>
      <c r="M66" s="428"/>
      <c r="N66" s="428"/>
      <c r="O66" s="428"/>
      <c r="P66" s="428"/>
      <c r="Q66" s="288"/>
      <c r="R66" s="288"/>
      <c r="S66" s="288"/>
      <c r="T66" s="288"/>
    </row>
    <row r="67" spans="2:20" ht="20.25" customHeight="1">
      <c r="B67" s="428" t="s">
        <v>221</v>
      </c>
      <c r="C67" s="428"/>
      <c r="D67" s="428"/>
      <c r="E67" s="428"/>
      <c r="F67" s="428"/>
      <c r="G67" s="428"/>
      <c r="H67" s="428"/>
      <c r="I67" s="428"/>
      <c r="J67" s="428"/>
      <c r="K67" s="428"/>
      <c r="L67" s="428"/>
      <c r="M67" s="428"/>
      <c r="N67" s="428"/>
      <c r="O67" s="428"/>
      <c r="P67" s="428"/>
      <c r="Q67" s="60"/>
      <c r="R67" s="60"/>
      <c r="S67" s="60"/>
      <c r="T67" s="60"/>
    </row>
    <row r="68" spans="2:20" ht="20.25" customHeight="1">
      <c r="B68" s="289"/>
      <c r="C68" s="289"/>
      <c r="D68" s="289"/>
      <c r="E68" s="289"/>
      <c r="F68" s="289"/>
      <c r="G68" s="289"/>
      <c r="H68" s="289"/>
      <c r="I68" s="289"/>
      <c r="J68" s="289"/>
      <c r="K68" s="289"/>
      <c r="L68" s="289"/>
      <c r="M68" s="289"/>
      <c r="N68" s="289"/>
      <c r="O68" s="289"/>
      <c r="P68" s="289"/>
      <c r="Q68" s="60"/>
      <c r="R68" s="60"/>
      <c r="S68" s="60"/>
      <c r="T68" s="60"/>
    </row>
    <row r="69" spans="2:20" ht="20.25" customHeight="1">
      <c r="B69" s="95" t="s">
        <v>231</v>
      </c>
      <c r="C69" s="255"/>
      <c r="D69" s="290" t="s">
        <v>222</v>
      </c>
      <c r="E69" s="291"/>
      <c r="F69" s="292"/>
      <c r="G69" s="293"/>
      <c r="H69" s="293"/>
      <c r="I69" s="292"/>
      <c r="J69" s="294"/>
      <c r="K69" s="294"/>
      <c r="L69" s="294"/>
      <c r="M69" s="1"/>
      <c r="N69" s="1"/>
      <c r="O69" s="1"/>
      <c r="P69" s="255"/>
      <c r="Q69"/>
      <c r="R69"/>
      <c r="S69"/>
      <c r="T69"/>
    </row>
    <row r="70" spans="2:20" ht="20.25" customHeight="1">
      <c r="B70" s="95"/>
      <c r="C70" s="255"/>
      <c r="D70" s="290" t="s">
        <v>223</v>
      </c>
      <c r="E70" s="291"/>
      <c r="F70" s="292"/>
      <c r="G70" s="293"/>
      <c r="H70" s="293"/>
      <c r="I70" s="292"/>
      <c r="J70" s="294"/>
      <c r="K70" s="294"/>
      <c r="L70" s="294"/>
      <c r="M70" s="1"/>
      <c r="N70" s="1"/>
      <c r="O70" s="1"/>
      <c r="P70" s="255"/>
      <c r="Q70"/>
      <c r="R70"/>
      <c r="S70"/>
      <c r="T70"/>
    </row>
    <row r="71" spans="2:20" ht="15" customHeight="1">
      <c r="B71" s="295"/>
      <c r="C71" s="296"/>
      <c r="D71" s="429">
        <f>+'[1]別紙3 様式第11号-1【様式】'!K82</f>
        <v>0</v>
      </c>
      <c r="E71" s="430"/>
      <c r="F71" s="297" t="s">
        <v>224</v>
      </c>
      <c r="G71" s="429">
        <f>SUM('[1]別紙3 様式第11号-1【様式】'!K83:K85)+SUM('[1]別紙3 様式第11号-1【様式】'!K87:K88)</f>
        <v>0</v>
      </c>
      <c r="H71" s="430"/>
      <c r="I71" s="306" t="s">
        <v>232</v>
      </c>
      <c r="J71" s="305">
        <f>K40+K42+K44+F46+F48+F50</f>
        <v>1224200</v>
      </c>
      <c r="K71" s="305"/>
      <c r="L71" s="297" t="s">
        <v>225</v>
      </c>
      <c r="M71" s="431"/>
      <c r="N71" s="431"/>
      <c r="O71" s="431"/>
      <c r="P71" s="298"/>
      <c r="Q71" s="299" t="s">
        <v>226</v>
      </c>
      <c r="R71" s="7" t="s">
        <v>227</v>
      </c>
      <c r="S71" s="300"/>
      <c r="T71" s="300"/>
    </row>
    <row r="72" spans="2:20" ht="15" customHeight="1">
      <c r="B72" s="95"/>
      <c r="C72" s="255"/>
      <c r="D72" s="429">
        <f>+'[1]別紙3 様式第11号-1【様式】'!K83</f>
        <v>0</v>
      </c>
      <c r="E72" s="430"/>
      <c r="F72" s="297" t="s">
        <v>224</v>
      </c>
      <c r="G72" s="429">
        <f>SUM('[1]別紙3 様式第11号-1【様式】'!K84:K86)+SUM('[1]別紙3 様式第11号-1【様式】'!K88:K89)</f>
        <v>0</v>
      </c>
      <c r="H72" s="430"/>
      <c r="I72" s="306" t="s">
        <v>233</v>
      </c>
      <c r="J72" s="305">
        <f>K41+K43+K45+F47+F49+F51</f>
        <v>1264200</v>
      </c>
      <c r="K72" s="305"/>
      <c r="L72" s="297" t="s">
        <v>225</v>
      </c>
      <c r="M72" s="301"/>
      <c r="N72" s="302"/>
      <c r="O72" s="302"/>
      <c r="P72" s="302"/>
      <c r="Q72"/>
      <c r="R72"/>
      <c r="S72"/>
      <c r="T72"/>
    </row>
    <row r="73" spans="2:20" ht="15" customHeight="1">
      <c r="I73" s="190" t="s">
        <v>234</v>
      </c>
      <c r="J73" s="304">
        <f>J71-J72</f>
        <v>-40000</v>
      </c>
      <c r="K73" s="304"/>
    </row>
  </sheetData>
  <mergeCells count="84">
    <mergeCell ref="D72:E72"/>
    <mergeCell ref="G72:H72"/>
    <mergeCell ref="B67:P67"/>
    <mergeCell ref="D71:E71"/>
    <mergeCell ref="G71:H71"/>
    <mergeCell ref="M71:O71"/>
    <mergeCell ref="B62:P62"/>
    <mergeCell ref="B63:J63"/>
    <mergeCell ref="B64:P64"/>
    <mergeCell ref="B65:P65"/>
    <mergeCell ref="B66:P66"/>
    <mergeCell ref="N50:X51"/>
    <mergeCell ref="G51:H51"/>
    <mergeCell ref="B59:K59"/>
    <mergeCell ref="B60:G60"/>
    <mergeCell ref="B54:D55"/>
    <mergeCell ref="G54:H54"/>
    <mergeCell ref="N54:U57"/>
    <mergeCell ref="G55:H55"/>
    <mergeCell ref="B56:D57"/>
    <mergeCell ref="G56:H56"/>
    <mergeCell ref="G57:H57"/>
    <mergeCell ref="B52:D53"/>
    <mergeCell ref="G52:H52"/>
    <mergeCell ref="G53:H53"/>
    <mergeCell ref="B50:D51"/>
    <mergeCell ref="E50:E51"/>
    <mergeCell ref="G50:H50"/>
    <mergeCell ref="B48:D49"/>
    <mergeCell ref="E48:E49"/>
    <mergeCell ref="G48:H48"/>
    <mergeCell ref="G49:H49"/>
    <mergeCell ref="M46:M48"/>
    <mergeCell ref="N46:X48"/>
    <mergeCell ref="G47:H47"/>
    <mergeCell ref="B46:D47"/>
    <mergeCell ref="E46:E47"/>
    <mergeCell ref="G46:H46"/>
    <mergeCell ref="B44:D45"/>
    <mergeCell ref="E44:E45"/>
    <mergeCell ref="G44:H44"/>
    <mergeCell ref="AA39:AB39"/>
    <mergeCell ref="G45:H45"/>
    <mergeCell ref="B42:D43"/>
    <mergeCell ref="E42:E43"/>
    <mergeCell ref="G42:H42"/>
    <mergeCell ref="G43:H43"/>
    <mergeCell ref="B38:D39"/>
    <mergeCell ref="E38:E39"/>
    <mergeCell ref="G38:H38"/>
    <mergeCell ref="G39:H39"/>
    <mergeCell ref="B40:D41"/>
    <mergeCell ref="G40:H40"/>
    <mergeCell ref="G41:H41"/>
    <mergeCell ref="B34:D35"/>
    <mergeCell ref="E34:E35"/>
    <mergeCell ref="G34:H34"/>
    <mergeCell ref="M34:M38"/>
    <mergeCell ref="G35:H35"/>
    <mergeCell ref="B36:D37"/>
    <mergeCell ref="E36:E37"/>
    <mergeCell ref="G36:H36"/>
    <mergeCell ref="G37:H37"/>
    <mergeCell ref="B18:K18"/>
    <mergeCell ref="J4:K4"/>
    <mergeCell ref="G10:K10"/>
    <mergeCell ref="I12:J12"/>
    <mergeCell ref="C17:D17"/>
    <mergeCell ref="G17:K17"/>
    <mergeCell ref="B19:K19"/>
    <mergeCell ref="B21:K21"/>
    <mergeCell ref="B31:D31"/>
    <mergeCell ref="G31:H31"/>
    <mergeCell ref="B32:D33"/>
    <mergeCell ref="E32:E33"/>
    <mergeCell ref="G32:H32"/>
    <mergeCell ref="G33:H33"/>
    <mergeCell ref="AK39:AL40"/>
    <mergeCell ref="AM39:AN40"/>
    <mergeCell ref="AO39:AP40"/>
    <mergeCell ref="AG40:AH40"/>
    <mergeCell ref="AI40:AJ40"/>
    <mergeCell ref="AG39:AH39"/>
    <mergeCell ref="AI39:AJ39"/>
  </mergeCells>
  <phoneticPr fontId="2"/>
  <conditionalFormatting sqref="C17">
    <cfRule type="cellIs" dxfId="64" priority="19" operator="equal">
      <formula>""</formula>
    </cfRule>
  </conditionalFormatting>
  <conditionalFormatting sqref="C17:D17">
    <cfRule type="containsBlanks" dxfId="63" priority="9">
      <formula>LEN(TRIM(C17))=0</formula>
    </cfRule>
  </conditionalFormatting>
  <conditionalFormatting sqref="D15">
    <cfRule type="containsBlanks" dxfId="62" priority="23">
      <formula>LEN(TRIM(D15))=0</formula>
    </cfRule>
    <cfRule type="containsBlanks" dxfId="61" priority="24">
      <formula>LEN(TRIM(D15))=0</formula>
    </cfRule>
  </conditionalFormatting>
  <conditionalFormatting sqref="D8:E8">
    <cfRule type="containsBlanks" dxfId="60" priority="29">
      <formula>LEN(TRIM(D8))=0</formula>
    </cfRule>
  </conditionalFormatting>
  <conditionalFormatting sqref="F17">
    <cfRule type="containsBlanks" dxfId="59" priority="10">
      <formula>LEN(TRIM(F17))=0</formula>
    </cfRule>
    <cfRule type="containsBlanks" dxfId="58" priority="20">
      <formula>LEN(TRIM(F17))=0</formula>
    </cfRule>
    <cfRule type="timePeriod" dxfId="57" priority="21" timePeriod="yesterday">
      <formula>FLOOR(F17,1)=TODAY()-1</formula>
    </cfRule>
    <cfRule type="containsBlanks" dxfId="56" priority="22">
      <formula>LEN(TRIM(F17))=0</formula>
    </cfRule>
  </conditionalFormatting>
  <conditionalFormatting sqref="F30">
    <cfRule type="containsBlanks" dxfId="55" priority="17">
      <formula>LEN(TRIM(F30))=0</formula>
    </cfRule>
    <cfRule type="cellIs" dxfId="54" priority="18" operator="equal">
      <formula>""</formula>
    </cfRule>
  </conditionalFormatting>
  <conditionalFormatting sqref="F32:F33">
    <cfRule type="containsBlanks" dxfId="53" priority="15">
      <formula>LEN(TRIM(F32))=0</formula>
    </cfRule>
    <cfRule type="containsBlanks" dxfId="52" priority="16">
      <formula>LEN(TRIM(F32))=0</formula>
    </cfRule>
    <cfRule type="cellIs" dxfId="51" priority="33" operator="equal">
      <formula>""</formula>
    </cfRule>
  </conditionalFormatting>
  <conditionalFormatting sqref="F34:F39 F42:F43">
    <cfRule type="containsBlanks" dxfId="50" priority="4">
      <formula>LEN(TRIM(F34))=0</formula>
    </cfRule>
    <cfRule type="containsBlanks" dxfId="49" priority="14">
      <formula>LEN(TRIM(F34))=0</formula>
    </cfRule>
  </conditionalFormatting>
  <conditionalFormatting sqref="F44:F45">
    <cfRule type="containsBlanks" dxfId="48" priority="11">
      <formula>LEN(TRIM(F44))=0</formula>
    </cfRule>
    <cfRule type="cellIs" dxfId="47" priority="30" operator="equal">
      <formula>""</formula>
    </cfRule>
  </conditionalFormatting>
  <conditionalFormatting sqref="F46:F51">
    <cfRule type="containsBlanks" dxfId="46" priority="7">
      <formula>LEN(TRIM(F46))=0</formula>
    </cfRule>
    <cfRule type="containsBlanks" dxfId="45" priority="13">
      <formula>LEN(TRIM(F46))=0</formula>
    </cfRule>
  </conditionalFormatting>
  <conditionalFormatting sqref="F54:F57">
    <cfRule type="containsBlanks" dxfId="44" priority="5">
      <formula>LEN(TRIM(F54))=0</formula>
    </cfRule>
    <cfRule type="containsBlanks" priority="6">
      <formula>LEN(TRIM(F54))=0</formula>
    </cfRule>
    <cfRule type="containsBlanks" dxfId="43" priority="12">
      <formula>LEN(TRIM(F54))=0</formula>
    </cfRule>
  </conditionalFormatting>
  <conditionalFormatting sqref="G10">
    <cfRule type="cellIs" dxfId="42" priority="32" operator="equal">
      <formula>""</formula>
    </cfRule>
  </conditionalFormatting>
  <conditionalFormatting sqref="G12">
    <cfRule type="containsBlanks" dxfId="41" priority="25">
      <formula>LEN(TRIM(G12))=0</formula>
    </cfRule>
    <cfRule type="timePeriod" dxfId="40" priority="26" timePeriod="yesterday">
      <formula>FLOOR(G12,1)=TODAY()-1</formula>
    </cfRule>
    <cfRule type="containsBlanks" dxfId="39" priority="27">
      <formula>LEN(TRIM(G12))=0</formula>
    </cfRule>
  </conditionalFormatting>
  <conditionalFormatting sqref="I12">
    <cfRule type="cellIs" dxfId="38" priority="31" operator="equal">
      <formula>""</formula>
    </cfRule>
  </conditionalFormatting>
  <conditionalFormatting sqref="J4:K4">
    <cfRule type="containsBlanks" dxfId="37" priority="28">
      <formula>LEN(TRIM(J4))=0</formula>
    </cfRule>
  </conditionalFormatting>
  <conditionalFormatting sqref="W10">
    <cfRule type="cellIs" dxfId="36" priority="1" operator="equal">
      <formula>""</formula>
    </cfRule>
  </conditionalFormatting>
  <dataValidations count="5">
    <dataValidation type="list" allowBlank="1" showInputMessage="1" showErrorMessage="1" sqref="T10:T11" xr:uid="{00000000-0002-0000-0000-000000000000}">
      <formula1>$Z$31:$Z$34</formula1>
    </dataValidation>
    <dataValidation type="list" allowBlank="1" showInputMessage="1" showErrorMessage="1" sqref="F32:F33" xr:uid="{00000000-0002-0000-0000-000001000000}">
      <formula1>$Y$40:$Y$41</formula1>
    </dataValidation>
    <dataValidation type="list" allowBlank="1" showInputMessage="1" showErrorMessage="1" sqref="F44:F45" xr:uid="{00000000-0002-0000-0000-000002000000}">
      <formula1>$Z$45:$Z$46</formula1>
    </dataValidation>
    <dataValidation type="list" allowBlank="1" showInputMessage="1" showErrorMessage="1" sqref="F30" xr:uid="{00000000-0002-0000-0000-000003000000}">
      <formula1>$AE$42:$AE$54</formula1>
    </dataValidation>
    <dataValidation type="list" allowBlank="1" showInputMessage="1" showErrorMessage="1" sqref="Q62:Q63" xr:uid="{00000000-0002-0000-0000-000004000000}">
      <formula1>$R$40:$R$42</formula1>
    </dataValidation>
  </dataValidations>
  <printOptions horizontalCentered="1"/>
  <pageMargins left="0.59055118110236227" right="0.43307086614173229" top="0.55118110236220474" bottom="0.39370078740157483" header="0.31496062992125984" footer="0.19685039370078741"/>
  <pageSetup paperSize="9" scale="78" firstPageNumber="39" orientation="portrait" useFirstPageNumber="1" r:id="rId1"/>
  <colBreaks count="1" manualBreakCount="1">
    <brk id="12" min="1" max="44"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B2:X64"/>
  <sheetViews>
    <sheetView tabSelected="1" zoomScaleNormal="100" zoomScaleSheetLayoutView="100" workbookViewId="0">
      <selection activeCell="V12" sqref="V12"/>
    </sheetView>
  </sheetViews>
  <sheetFormatPr defaultRowHeight="13.5"/>
  <cols>
    <col min="1" max="1" width="1.7109375" style="93" customWidth="1"/>
    <col min="2" max="2" width="2.28515625" style="93" customWidth="1"/>
    <col min="3" max="3" width="11.5703125" style="93" customWidth="1"/>
    <col min="4" max="4" width="9.28515625" style="93" customWidth="1"/>
    <col min="5" max="16" width="6.7109375" style="93" customWidth="1"/>
    <col min="17" max="17" width="3.7109375" style="93" bestFit="1" customWidth="1"/>
    <col min="18" max="16384" width="9.140625" style="93"/>
  </cols>
  <sheetData>
    <row r="2" spans="2:24" ht="21.75" customHeight="1">
      <c r="B2" s="95" t="s">
        <v>235</v>
      </c>
      <c r="C2" s="1"/>
      <c r="D2" s="1"/>
      <c r="E2" s="1"/>
      <c r="F2" s="1"/>
      <c r="G2" s="1"/>
      <c r="H2" s="1"/>
      <c r="I2" s="38"/>
      <c r="J2" s="92"/>
      <c r="K2" s="93" t="s">
        <v>59</v>
      </c>
      <c r="L2" s="38"/>
      <c r="N2" s="208" t="s">
        <v>60</v>
      </c>
      <c r="O2" s="38"/>
      <c r="P2" s="1"/>
      <c r="Q2" s="1"/>
      <c r="R2" s="29"/>
      <c r="S2" s="29"/>
      <c r="T2" s="29"/>
      <c r="U2" s="29"/>
      <c r="V2" s="29"/>
      <c r="W2" s="29"/>
      <c r="X2" s="45"/>
    </row>
    <row r="3" spans="2:24">
      <c r="B3" s="461" t="s">
        <v>47</v>
      </c>
      <c r="C3" s="462"/>
      <c r="D3" s="463"/>
      <c r="E3" s="96" t="s">
        <v>48</v>
      </c>
      <c r="F3" s="96" t="s">
        <v>49</v>
      </c>
      <c r="G3" s="96" t="s">
        <v>50</v>
      </c>
      <c r="H3" s="96" t="s">
        <v>51</v>
      </c>
      <c r="I3" s="96" t="s">
        <v>52</v>
      </c>
      <c r="J3" s="96" t="s">
        <v>53</v>
      </c>
      <c r="K3" s="96" t="s">
        <v>78</v>
      </c>
      <c r="L3" s="96" t="s">
        <v>79</v>
      </c>
      <c r="M3" s="96" t="s">
        <v>80</v>
      </c>
      <c r="N3" s="96" t="s">
        <v>54</v>
      </c>
      <c r="O3" s="96" t="s">
        <v>55</v>
      </c>
      <c r="P3" s="96" t="s">
        <v>56</v>
      </c>
      <c r="Q3" s="255"/>
      <c r="R3" s="256"/>
      <c r="S3" s="257" t="s">
        <v>185</v>
      </c>
      <c r="T3" s="256"/>
      <c r="U3" s="256"/>
      <c r="V3" s="256"/>
      <c r="W3" s="256"/>
      <c r="X3" s="258"/>
    </row>
    <row r="4" spans="2:24" ht="14.25">
      <c r="B4" s="437" t="s">
        <v>186</v>
      </c>
      <c r="C4" s="438"/>
      <c r="D4" s="439"/>
      <c r="E4" s="259"/>
      <c r="F4" s="259"/>
      <c r="G4" s="259"/>
      <c r="H4" s="259"/>
      <c r="I4" s="259"/>
      <c r="J4" s="260"/>
      <c r="K4" s="259"/>
      <c r="L4" s="259"/>
      <c r="M4" s="259"/>
      <c r="N4" s="259"/>
      <c r="O4" s="259"/>
      <c r="P4" s="259"/>
      <c r="Q4" s="255"/>
      <c r="R4" s="6" t="s">
        <v>187</v>
      </c>
      <c r="S4" s="256"/>
      <c r="T4" s="256"/>
      <c r="U4" s="256"/>
      <c r="V4" s="256"/>
      <c r="W4" s="256"/>
      <c r="X4" s="258"/>
    </row>
    <row r="5" spans="2:24" ht="14.25">
      <c r="B5" s="440"/>
      <c r="C5" s="441"/>
      <c r="D5" s="442"/>
      <c r="E5" s="261"/>
      <c r="F5" s="261"/>
      <c r="G5" s="262"/>
      <c r="H5" s="263"/>
      <c r="I5" s="263"/>
      <c r="J5" s="261"/>
      <c r="K5" s="261"/>
      <c r="L5" s="261"/>
      <c r="M5" s="261"/>
      <c r="N5" s="263"/>
      <c r="O5" s="263"/>
      <c r="P5" s="263"/>
      <c r="Q5" s="255"/>
      <c r="R5" s="6" t="s">
        <v>188</v>
      </c>
      <c r="S5" s="256"/>
      <c r="T5" s="256"/>
      <c r="U5" s="256"/>
      <c r="V5" s="256"/>
      <c r="W5" s="256"/>
      <c r="X5" s="258"/>
    </row>
    <row r="6" spans="2:24">
      <c r="B6" s="443"/>
      <c r="C6" s="444"/>
      <c r="D6" s="436"/>
      <c r="E6" s="264"/>
      <c r="F6" s="264"/>
      <c r="G6" s="265"/>
      <c r="H6" s="265"/>
      <c r="I6" s="265"/>
      <c r="J6" s="265"/>
      <c r="K6" s="264"/>
      <c r="L6" s="264"/>
      <c r="M6" s="264"/>
      <c r="N6" s="264"/>
      <c r="O6" s="264"/>
      <c r="P6" s="264"/>
      <c r="Q6" s="255"/>
      <c r="R6" s="256"/>
      <c r="S6" s="255"/>
      <c r="T6" s="256"/>
      <c r="U6" s="256"/>
      <c r="V6" s="256"/>
      <c r="W6" s="256"/>
      <c r="X6" s="258"/>
    </row>
    <row r="7" spans="2:24" ht="14.25">
      <c r="B7" s="437" t="s">
        <v>189</v>
      </c>
      <c r="C7" s="438"/>
      <c r="D7" s="439"/>
      <c r="E7" s="260"/>
      <c r="F7" s="260"/>
      <c r="G7" s="260"/>
      <c r="H7" s="260"/>
      <c r="I7" s="260"/>
      <c r="J7" s="260"/>
      <c r="K7" s="260"/>
      <c r="L7" s="260"/>
      <c r="M7" s="260"/>
      <c r="N7" s="260"/>
      <c r="O7" s="260"/>
      <c r="P7" s="260"/>
      <c r="Q7" s="266"/>
      <c r="R7" s="267"/>
      <c r="S7" s="268" t="s">
        <v>190</v>
      </c>
      <c r="T7" s="269"/>
      <c r="U7" s="269"/>
      <c r="V7" s="269"/>
      <c r="W7" s="267"/>
      <c r="X7" s="258"/>
    </row>
    <row r="8" spans="2:24">
      <c r="B8" s="440"/>
      <c r="C8" s="441"/>
      <c r="D8" s="442"/>
      <c r="E8" s="263"/>
      <c r="F8" s="263"/>
      <c r="G8" s="263"/>
      <c r="H8" s="262"/>
      <c r="I8" s="262"/>
      <c r="J8" s="262"/>
      <c r="K8" s="261"/>
      <c r="L8" s="261"/>
      <c r="M8" s="261"/>
      <c r="N8" s="263"/>
      <c r="O8" s="263"/>
      <c r="P8" s="263"/>
      <c r="Q8" s="255"/>
      <c r="R8" s="255"/>
      <c r="S8" s="255" t="s">
        <v>191</v>
      </c>
      <c r="T8" s="255"/>
      <c r="U8" s="270"/>
      <c r="V8" s="250"/>
      <c r="W8" s="270"/>
      <c r="X8" s="255"/>
    </row>
    <row r="9" spans="2:24">
      <c r="B9" s="440"/>
      <c r="C9" s="441"/>
      <c r="D9" s="442"/>
      <c r="E9" s="263"/>
      <c r="F9" s="263"/>
      <c r="G9" s="263"/>
      <c r="H9" s="262"/>
      <c r="I9" s="262"/>
      <c r="J9" s="262"/>
      <c r="K9" s="261"/>
      <c r="L9" s="261"/>
      <c r="M9" s="261"/>
      <c r="N9" s="263"/>
      <c r="O9" s="263"/>
      <c r="P9" s="263"/>
      <c r="Q9" s="255"/>
      <c r="R9" s="255"/>
      <c r="S9" s="255" t="s">
        <v>192</v>
      </c>
      <c r="T9" s="255"/>
      <c r="U9" s="270"/>
      <c r="V9" s="271"/>
      <c r="W9" s="270"/>
      <c r="X9" s="255"/>
    </row>
    <row r="10" spans="2:24">
      <c r="B10" s="272"/>
      <c r="C10" s="433" t="s">
        <v>193</v>
      </c>
      <c r="D10" s="434"/>
      <c r="E10" s="263"/>
      <c r="F10" s="263"/>
      <c r="G10" s="263"/>
      <c r="H10" s="263"/>
      <c r="I10" s="263"/>
      <c r="J10" s="263"/>
      <c r="K10" s="263"/>
      <c r="L10" s="263"/>
      <c r="M10" s="263"/>
      <c r="N10" s="263"/>
      <c r="O10" s="263"/>
      <c r="P10" s="263"/>
      <c r="Q10" s="255"/>
      <c r="R10" s="255"/>
      <c r="S10" s="255" t="s">
        <v>194</v>
      </c>
      <c r="T10" s="255"/>
      <c r="U10" s="270"/>
      <c r="V10" s="255"/>
      <c r="W10" s="273"/>
      <c r="X10" s="255"/>
    </row>
    <row r="11" spans="2:24">
      <c r="B11" s="272"/>
      <c r="C11" s="435"/>
      <c r="D11" s="436"/>
      <c r="E11" s="274"/>
      <c r="F11" s="274"/>
      <c r="G11" s="275"/>
      <c r="H11" s="275"/>
      <c r="I11" s="275"/>
      <c r="J11" s="275"/>
      <c r="K11" s="275"/>
      <c r="L11" s="275"/>
      <c r="M11" s="275"/>
      <c r="N11" s="274"/>
      <c r="O11" s="274"/>
      <c r="P11" s="274"/>
      <c r="Q11" s="255"/>
      <c r="R11" s="255"/>
      <c r="S11" s="250" t="s">
        <v>195</v>
      </c>
      <c r="T11" s="255"/>
      <c r="U11" s="273"/>
      <c r="V11" s="255"/>
      <c r="W11" s="273"/>
      <c r="X11" s="255"/>
    </row>
    <row r="12" spans="2:24">
      <c r="B12" s="437" t="s">
        <v>196</v>
      </c>
      <c r="C12" s="438"/>
      <c r="D12" s="439"/>
      <c r="E12" s="276"/>
      <c r="F12" s="276"/>
      <c r="G12" s="276"/>
      <c r="H12" s="276"/>
      <c r="I12" s="276"/>
      <c r="J12" s="276"/>
      <c r="K12" s="276"/>
      <c r="L12" s="276"/>
      <c r="M12" s="276"/>
      <c r="N12" s="276"/>
      <c r="O12" s="276"/>
      <c r="P12" s="276"/>
      <c r="Q12" s="255"/>
      <c r="R12" s="255"/>
      <c r="S12" s="273" t="s">
        <v>197</v>
      </c>
      <c r="T12" s="255"/>
      <c r="U12" s="273"/>
      <c r="V12" s="255"/>
      <c r="W12" s="273"/>
      <c r="X12" s="255"/>
    </row>
    <row r="13" spans="2:24">
      <c r="B13" s="440"/>
      <c r="C13" s="441"/>
      <c r="D13" s="442"/>
      <c r="E13" s="276"/>
      <c r="F13" s="276"/>
      <c r="G13" s="276"/>
      <c r="H13" s="276"/>
      <c r="I13" s="276"/>
      <c r="J13" s="276"/>
      <c r="K13" s="276"/>
      <c r="L13" s="276"/>
      <c r="M13" s="276"/>
      <c r="N13" s="276"/>
      <c r="O13" s="276"/>
      <c r="P13" s="276"/>
      <c r="Q13" s="255"/>
      <c r="R13" s="255"/>
      <c r="S13" s="255" t="s">
        <v>198</v>
      </c>
      <c r="T13" s="255"/>
      <c r="U13" s="273"/>
      <c r="V13" s="255"/>
      <c r="W13" s="273"/>
      <c r="X13" s="255"/>
    </row>
    <row r="14" spans="2:24">
      <c r="B14" s="440"/>
      <c r="C14" s="441"/>
      <c r="D14" s="442"/>
      <c r="E14" s="276"/>
      <c r="F14" s="276"/>
      <c r="G14" s="276"/>
      <c r="H14" s="276"/>
      <c r="I14" s="276"/>
      <c r="J14" s="276"/>
      <c r="K14" s="276"/>
      <c r="L14" s="276"/>
      <c r="M14" s="276"/>
      <c r="N14" s="276"/>
      <c r="O14" s="276"/>
      <c r="P14" s="276"/>
      <c r="Q14" s="255"/>
      <c r="R14" s="255"/>
      <c r="S14" s="273" t="s">
        <v>68</v>
      </c>
      <c r="T14" s="255"/>
      <c r="U14" s="273"/>
      <c r="V14" s="255"/>
      <c r="W14" s="273"/>
      <c r="X14" s="255"/>
    </row>
    <row r="15" spans="2:24">
      <c r="B15" s="272"/>
      <c r="C15" s="433" t="s">
        <v>193</v>
      </c>
      <c r="D15" s="434"/>
      <c r="E15" s="263"/>
      <c r="F15" s="263"/>
      <c r="G15" s="263"/>
      <c r="H15" s="263"/>
      <c r="I15" s="263"/>
      <c r="J15" s="263"/>
      <c r="K15" s="261"/>
      <c r="L15" s="261"/>
      <c r="M15" s="261"/>
      <c r="N15" s="263"/>
      <c r="O15" s="263"/>
      <c r="P15" s="263"/>
      <c r="Q15" s="255"/>
      <c r="R15" s="255"/>
      <c r="S15" s="255" t="s">
        <v>199</v>
      </c>
      <c r="T15" s="255"/>
      <c r="U15" s="273"/>
      <c r="V15" s="255"/>
      <c r="W15" s="273"/>
      <c r="X15" s="255"/>
    </row>
    <row r="16" spans="2:24">
      <c r="B16" s="272"/>
      <c r="C16" s="435"/>
      <c r="D16" s="436"/>
      <c r="E16" s="264"/>
      <c r="F16" s="264"/>
      <c r="G16" s="264"/>
      <c r="H16" s="264"/>
      <c r="I16" s="264"/>
      <c r="J16" s="264"/>
      <c r="K16" s="264"/>
      <c r="L16" s="264"/>
      <c r="M16" s="264"/>
      <c r="N16" s="264"/>
      <c r="O16" s="264"/>
      <c r="P16" s="264"/>
      <c r="Q16" s="255"/>
      <c r="R16" s="255"/>
      <c r="S16" s="273" t="s">
        <v>200</v>
      </c>
      <c r="T16" s="255"/>
      <c r="U16" s="273"/>
      <c r="V16" s="255"/>
      <c r="W16" s="273"/>
      <c r="X16" s="255"/>
    </row>
    <row r="17" spans="2:24">
      <c r="B17" s="437" t="s">
        <v>201</v>
      </c>
      <c r="C17" s="438"/>
      <c r="D17" s="439"/>
      <c r="E17" s="260"/>
      <c r="F17" s="260"/>
      <c r="G17" s="260"/>
      <c r="H17" s="260"/>
      <c r="I17" s="260"/>
      <c r="J17" s="260"/>
      <c r="K17" s="260"/>
      <c r="L17" s="260"/>
      <c r="M17" s="260"/>
      <c r="N17" s="260"/>
      <c r="O17" s="260"/>
      <c r="P17" s="260"/>
      <c r="Q17" s="255"/>
      <c r="R17" s="255"/>
      <c r="S17" s="273" t="s">
        <v>202</v>
      </c>
      <c r="T17" s="255"/>
      <c r="U17" s="273"/>
      <c r="V17" s="255"/>
      <c r="W17" s="273"/>
      <c r="X17" s="255"/>
    </row>
    <row r="18" spans="2:24">
      <c r="B18" s="440"/>
      <c r="C18" s="441"/>
      <c r="D18" s="442"/>
      <c r="E18" s="263"/>
      <c r="F18" s="263"/>
      <c r="G18" s="263"/>
      <c r="H18" s="263"/>
      <c r="I18" s="263"/>
      <c r="J18" s="263"/>
      <c r="K18" s="263"/>
      <c r="L18" s="261"/>
      <c r="M18" s="261"/>
      <c r="N18" s="261"/>
      <c r="O18" s="263"/>
      <c r="P18" s="263"/>
      <c r="Q18" s="255"/>
      <c r="R18" s="255"/>
      <c r="S18" s="255" t="s">
        <v>203</v>
      </c>
      <c r="T18" s="255"/>
      <c r="U18" s="273"/>
      <c r="V18" s="273"/>
      <c r="W18" s="277"/>
      <c r="X18" s="255"/>
    </row>
    <row r="19" spans="2:24">
      <c r="B19" s="443"/>
      <c r="C19" s="444"/>
      <c r="D19" s="436"/>
      <c r="E19" s="274"/>
      <c r="F19" s="274"/>
      <c r="G19" s="274"/>
      <c r="H19" s="274"/>
      <c r="I19" s="274"/>
      <c r="J19" s="274"/>
      <c r="K19" s="274"/>
      <c r="L19" s="274"/>
      <c r="M19" s="274"/>
      <c r="N19" s="274"/>
      <c r="O19" s="274"/>
      <c r="P19" s="274"/>
      <c r="Q19" s="255"/>
      <c r="R19" s="255"/>
      <c r="S19" s="273" t="s">
        <v>204</v>
      </c>
      <c r="T19" s="255"/>
      <c r="U19" s="273"/>
      <c r="V19" s="255"/>
      <c r="W19" s="277"/>
      <c r="X19" s="255"/>
    </row>
    <row r="20" spans="2:24">
      <c r="B20" s="437" t="s">
        <v>205</v>
      </c>
      <c r="C20" s="438"/>
      <c r="D20" s="439"/>
      <c r="E20" s="276"/>
      <c r="F20" s="276"/>
      <c r="G20" s="276"/>
      <c r="H20" s="276"/>
      <c r="I20" s="276"/>
      <c r="J20" s="276"/>
      <c r="K20" s="276"/>
      <c r="L20" s="276"/>
      <c r="M20" s="276"/>
      <c r="N20" s="276"/>
      <c r="O20" s="276"/>
      <c r="P20" s="276"/>
      <c r="Q20" s="255"/>
      <c r="R20" s="255"/>
      <c r="S20" s="273" t="s">
        <v>82</v>
      </c>
      <c r="T20" s="255"/>
      <c r="U20" s="270"/>
      <c r="V20" s="255"/>
      <c r="W20" s="270"/>
      <c r="X20" s="255"/>
    </row>
    <row r="21" spans="2:24">
      <c r="B21" s="440"/>
      <c r="C21" s="441"/>
      <c r="D21" s="442"/>
      <c r="E21" s="263"/>
      <c r="F21" s="263"/>
      <c r="G21" s="263"/>
      <c r="H21" s="263"/>
      <c r="I21" s="261"/>
      <c r="J21" s="261"/>
      <c r="K21" s="261"/>
      <c r="L21" s="261"/>
      <c r="M21" s="261"/>
      <c r="N21" s="261"/>
      <c r="O21" s="263"/>
      <c r="P21" s="263"/>
      <c r="Q21" s="255"/>
      <c r="R21" s="255"/>
      <c r="S21" s="273" t="s">
        <v>206</v>
      </c>
      <c r="T21" s="255"/>
      <c r="U21" s="270"/>
      <c r="V21" s="255"/>
      <c r="W21" s="273"/>
      <c r="X21" s="255"/>
    </row>
    <row r="22" spans="2:24">
      <c r="B22" s="443"/>
      <c r="C22" s="444"/>
      <c r="D22" s="436"/>
      <c r="E22" s="264"/>
      <c r="F22" s="264"/>
      <c r="G22" s="264"/>
      <c r="H22" s="264"/>
      <c r="I22" s="264"/>
      <c r="J22" s="264"/>
      <c r="K22" s="264"/>
      <c r="L22" s="264"/>
      <c r="M22" s="264"/>
      <c r="N22" s="264"/>
      <c r="O22" s="264"/>
      <c r="P22" s="264"/>
      <c r="Q22" s="255"/>
      <c r="R22" s="255"/>
      <c r="S22" s="255" t="s">
        <v>207</v>
      </c>
      <c r="T22" s="255"/>
      <c r="U22" s="270"/>
      <c r="V22" s="273"/>
      <c r="W22" s="273"/>
      <c r="X22" s="255"/>
    </row>
    <row r="23" spans="2:24">
      <c r="B23" s="445" t="s">
        <v>208</v>
      </c>
      <c r="C23" s="446"/>
      <c r="D23" s="447"/>
      <c r="E23" s="260"/>
      <c r="F23" s="260"/>
      <c r="G23" s="260"/>
      <c r="H23" s="278"/>
      <c r="I23" s="260"/>
      <c r="J23" s="260"/>
      <c r="K23" s="260"/>
      <c r="L23" s="260"/>
      <c r="M23" s="260"/>
      <c r="N23" s="260"/>
      <c r="O23" s="260"/>
      <c r="P23" s="260"/>
      <c r="Q23" s="255"/>
      <c r="R23" s="255"/>
      <c r="S23" s="273" t="s">
        <v>209</v>
      </c>
      <c r="T23" s="255"/>
      <c r="U23" s="255"/>
      <c r="V23" s="273"/>
      <c r="W23" s="270"/>
      <c r="X23" s="255"/>
    </row>
    <row r="24" spans="2:24">
      <c r="B24" s="448"/>
      <c r="C24" s="449"/>
      <c r="D24" s="450"/>
      <c r="E24" s="261"/>
      <c r="F24" s="261"/>
      <c r="G24" s="261"/>
      <c r="H24" s="279"/>
      <c r="I24" s="261"/>
      <c r="J24" s="261"/>
      <c r="K24" s="261"/>
      <c r="L24" s="261"/>
      <c r="M24" s="261"/>
      <c r="N24" s="261"/>
      <c r="O24" s="261"/>
      <c r="P24" s="261"/>
      <c r="Q24" s="255"/>
      <c r="R24" s="255"/>
      <c r="S24" s="273" t="s">
        <v>86</v>
      </c>
      <c r="T24" s="255"/>
      <c r="U24" s="270"/>
      <c r="V24" s="250"/>
      <c r="W24" s="270"/>
      <c r="X24" s="255"/>
    </row>
    <row r="25" spans="2:24">
      <c r="B25" s="451"/>
      <c r="C25" s="452"/>
      <c r="D25" s="453"/>
      <c r="E25" s="275"/>
      <c r="F25" s="280"/>
      <c r="G25" s="274"/>
      <c r="H25" s="274"/>
      <c r="I25" s="274"/>
      <c r="J25" s="281"/>
      <c r="K25" s="281"/>
      <c r="L25" s="274"/>
      <c r="M25" s="274"/>
      <c r="N25" s="274"/>
      <c r="O25" s="274"/>
      <c r="P25" s="274"/>
      <c r="Q25" s="255"/>
      <c r="R25" s="255"/>
      <c r="S25" s="250" t="s">
        <v>210</v>
      </c>
      <c r="T25" s="282"/>
      <c r="U25" s="273"/>
      <c r="V25" s="270"/>
      <c r="W25" s="255"/>
      <c r="X25" s="255"/>
    </row>
    <row r="26" spans="2:24">
      <c r="B26" s="445" t="s">
        <v>211</v>
      </c>
      <c r="C26" s="446"/>
      <c r="D26" s="447"/>
      <c r="E26" s="276"/>
      <c r="F26" s="276"/>
      <c r="G26" s="276"/>
      <c r="H26" s="276"/>
      <c r="I26" s="276"/>
      <c r="J26" s="276"/>
      <c r="K26" s="276"/>
      <c r="L26" s="276"/>
      <c r="M26" s="276"/>
      <c r="N26" s="276"/>
      <c r="O26" s="276"/>
      <c r="P26" s="276"/>
      <c r="Q26" s="255"/>
      <c r="R26" s="255"/>
      <c r="S26" s="273" t="s">
        <v>212</v>
      </c>
      <c r="T26" s="270"/>
      <c r="U26" s="270"/>
      <c r="V26" s="270"/>
      <c r="W26" s="255"/>
      <c r="X26" s="255"/>
    </row>
    <row r="27" spans="2:24">
      <c r="B27" s="448"/>
      <c r="C27" s="449"/>
      <c r="D27" s="450"/>
      <c r="E27" s="263"/>
      <c r="F27" s="263"/>
      <c r="G27" s="261"/>
      <c r="H27" s="261"/>
      <c r="I27" s="261"/>
      <c r="J27" s="261"/>
      <c r="K27" s="261"/>
      <c r="L27" s="261"/>
      <c r="M27" s="261"/>
      <c r="N27" s="261"/>
      <c r="O27" s="263"/>
      <c r="P27" s="263"/>
      <c r="Q27" s="255"/>
      <c r="R27" s="255"/>
      <c r="S27" s="250" t="s">
        <v>213</v>
      </c>
      <c r="T27" s="270"/>
      <c r="U27" s="270"/>
      <c r="V27" s="270"/>
      <c r="W27" s="255"/>
      <c r="X27" s="255"/>
    </row>
    <row r="28" spans="2:24">
      <c r="B28" s="451"/>
      <c r="C28" s="452"/>
      <c r="D28" s="453"/>
      <c r="E28" s="274"/>
      <c r="F28" s="274"/>
      <c r="G28" s="274"/>
      <c r="H28" s="274"/>
      <c r="I28" s="274"/>
      <c r="J28" s="274"/>
      <c r="K28" s="274"/>
      <c r="L28" s="274"/>
      <c r="M28" s="274"/>
      <c r="N28" s="274"/>
      <c r="O28" s="274"/>
      <c r="P28" s="274"/>
      <c r="Q28" s="255"/>
      <c r="R28" s="255"/>
      <c r="S28" s="250" t="s">
        <v>214</v>
      </c>
      <c r="T28" s="282"/>
      <c r="U28" s="282"/>
      <c r="V28" s="282"/>
      <c r="W28" s="255"/>
      <c r="X28" s="255"/>
    </row>
    <row r="30" spans="2:24" ht="9.9499999999999993" customHeight="1">
      <c r="B30" s="209"/>
      <c r="C30" s="209"/>
      <c r="D30" s="209"/>
      <c r="E30" s="209"/>
      <c r="F30" s="209"/>
      <c r="G30" s="209"/>
      <c r="H30" s="209"/>
      <c r="I30" s="209"/>
      <c r="J30" s="209"/>
      <c r="K30" s="209"/>
      <c r="L30" s="209"/>
      <c r="M30" s="209"/>
      <c r="N30" s="209"/>
      <c r="O30" s="209"/>
      <c r="P30" s="209"/>
    </row>
    <row r="31" spans="2:24" ht="20.100000000000001" customHeight="1">
      <c r="B31" s="456" t="s">
        <v>236</v>
      </c>
      <c r="C31" s="457"/>
      <c r="D31" s="457"/>
      <c r="E31" s="457"/>
      <c r="F31" s="457"/>
      <c r="G31" s="457"/>
      <c r="H31" s="457"/>
      <c r="I31" s="457"/>
      <c r="J31" s="457"/>
      <c r="K31" s="457"/>
      <c r="L31" s="457"/>
      <c r="M31" s="457"/>
      <c r="N31" s="457"/>
      <c r="O31" s="457"/>
      <c r="P31" s="457"/>
    </row>
    <row r="32" spans="2:24" ht="20.100000000000001" customHeight="1">
      <c r="B32" s="98"/>
      <c r="C32" s="458" t="s">
        <v>61</v>
      </c>
      <c r="D32" s="459"/>
      <c r="E32" s="460"/>
      <c r="F32" s="458" t="s">
        <v>62</v>
      </c>
      <c r="G32" s="459"/>
      <c r="H32" s="459"/>
      <c r="I32" s="459"/>
      <c r="J32" s="459"/>
      <c r="K32" s="459"/>
      <c r="L32" s="459"/>
      <c r="M32" s="459"/>
      <c r="N32" s="460"/>
      <c r="O32" s="458" t="s">
        <v>63</v>
      </c>
      <c r="P32" s="460"/>
    </row>
    <row r="33" spans="2:17" ht="29.25" customHeight="1">
      <c r="B33" s="99"/>
      <c r="C33" s="454" t="s">
        <v>164</v>
      </c>
      <c r="D33" s="455"/>
      <c r="E33" s="455"/>
      <c r="F33" s="454" t="s">
        <v>166</v>
      </c>
      <c r="G33" s="455"/>
      <c r="H33" s="455"/>
      <c r="I33" s="455"/>
      <c r="J33" s="455"/>
      <c r="K33" s="455"/>
      <c r="L33" s="455"/>
      <c r="M33" s="455"/>
      <c r="N33" s="455"/>
      <c r="O33" s="184">
        <v>8</v>
      </c>
      <c r="P33" s="62" t="s">
        <v>64</v>
      </c>
    </row>
    <row r="34" spans="2:17" ht="36" customHeight="1">
      <c r="B34" s="99"/>
      <c r="C34" s="454" t="s">
        <v>165</v>
      </c>
      <c r="D34" s="455"/>
      <c r="E34" s="455"/>
      <c r="F34" s="454" t="s">
        <v>167</v>
      </c>
      <c r="G34" s="455"/>
      <c r="H34" s="455"/>
      <c r="I34" s="455"/>
      <c r="J34" s="455"/>
      <c r="K34" s="455"/>
      <c r="L34" s="455"/>
      <c r="M34" s="455"/>
      <c r="N34" s="455"/>
      <c r="O34" s="184">
        <v>8</v>
      </c>
      <c r="P34" s="62" t="s">
        <v>64</v>
      </c>
    </row>
    <row r="35" spans="2:17" ht="30" customHeight="1">
      <c r="B35" s="470" t="s">
        <v>90</v>
      </c>
      <c r="C35" s="471"/>
      <c r="D35" s="471"/>
      <c r="E35" s="471"/>
      <c r="F35" s="471"/>
      <c r="G35" s="471"/>
      <c r="H35" s="471"/>
      <c r="I35" s="471"/>
      <c r="J35" s="471"/>
      <c r="K35" s="471"/>
      <c r="L35" s="471"/>
      <c r="M35" s="471"/>
      <c r="N35" s="471"/>
      <c r="O35" s="471"/>
      <c r="P35" s="471"/>
    </row>
    <row r="36" spans="2:17" s="210" customFormat="1" ht="5.25" customHeight="1">
      <c r="B36" s="100"/>
      <c r="C36" s="100"/>
      <c r="D36" s="100"/>
      <c r="E36" s="100"/>
      <c r="F36" s="100"/>
      <c r="G36" s="100"/>
      <c r="H36" s="100"/>
      <c r="I36" s="100"/>
      <c r="J36" s="100"/>
      <c r="K36" s="100"/>
      <c r="L36" s="100"/>
      <c r="M36" s="100"/>
      <c r="N36" s="100"/>
      <c r="O36" s="100"/>
      <c r="P36" s="100"/>
    </row>
    <row r="37" spans="2:17" ht="20.25" customHeight="1">
      <c r="B37" s="456" t="s">
        <v>237</v>
      </c>
      <c r="C37" s="456"/>
      <c r="D37" s="456"/>
      <c r="E37" s="456"/>
      <c r="F37" s="456"/>
      <c r="G37" s="456"/>
      <c r="H37" s="456"/>
      <c r="I37" s="456"/>
      <c r="J37" s="456"/>
      <c r="K37" s="456"/>
      <c r="L37" s="456"/>
      <c r="M37" s="456"/>
      <c r="N37" s="456"/>
      <c r="O37" s="456"/>
      <c r="P37" s="456"/>
    </row>
    <row r="38" spans="2:17" s="215" customFormat="1" ht="20.100000000000001" customHeight="1">
      <c r="B38" s="211"/>
      <c r="C38" s="212" t="s">
        <v>95</v>
      </c>
      <c r="D38" s="213"/>
      <c r="E38" s="213"/>
      <c r="F38" s="213"/>
      <c r="G38" s="213"/>
      <c r="H38" s="213"/>
      <c r="I38" s="213"/>
      <c r="J38" s="213"/>
      <c r="K38" s="213"/>
      <c r="L38" s="213"/>
      <c r="M38" s="213"/>
      <c r="N38" s="213"/>
      <c r="O38" s="213"/>
      <c r="P38" s="214"/>
    </row>
    <row r="39" spans="2:17" s="217" customFormat="1" ht="36" customHeight="1">
      <c r="B39" s="216"/>
      <c r="C39" s="472"/>
      <c r="D39" s="473"/>
      <c r="E39" s="473"/>
      <c r="F39" s="473"/>
      <c r="G39" s="473"/>
      <c r="H39" s="473"/>
      <c r="I39" s="473"/>
      <c r="J39" s="473"/>
      <c r="K39" s="473"/>
      <c r="L39" s="473"/>
      <c r="M39" s="473"/>
      <c r="N39" s="473"/>
      <c r="O39" s="473"/>
      <c r="P39" s="474"/>
    </row>
    <row r="40" spans="2:17" s="217" customFormat="1" ht="21" customHeight="1">
      <c r="B40" s="216"/>
      <c r="C40" s="218" t="s">
        <v>96</v>
      </c>
      <c r="D40" s="219"/>
      <c r="E40" s="219"/>
      <c r="F40" s="219"/>
      <c r="G40" s="219"/>
      <c r="H40" s="219"/>
      <c r="I40" s="219"/>
      <c r="J40" s="219"/>
      <c r="K40" s="219"/>
      <c r="L40" s="219"/>
      <c r="M40" s="219"/>
      <c r="N40" s="219"/>
      <c r="O40" s="219"/>
      <c r="P40" s="220"/>
    </row>
    <row r="41" spans="2:17" s="217" customFormat="1" ht="24.75" customHeight="1">
      <c r="B41" s="216"/>
      <c r="C41" s="475"/>
      <c r="D41" s="476"/>
      <c r="E41" s="476"/>
      <c r="F41" s="476"/>
      <c r="G41" s="476"/>
      <c r="H41" s="476"/>
      <c r="I41" s="476"/>
      <c r="J41" s="476"/>
      <c r="K41" s="476"/>
      <c r="L41" s="476"/>
      <c r="M41" s="476"/>
      <c r="N41" s="476"/>
      <c r="O41" s="476"/>
      <c r="P41" s="477"/>
    </row>
    <row r="42" spans="2:17" s="217" customFormat="1" ht="20.100000000000001" customHeight="1">
      <c r="B42" s="221"/>
      <c r="C42" s="478" t="s">
        <v>97</v>
      </c>
      <c r="D42" s="479"/>
      <c r="E42" s="479"/>
      <c r="F42" s="479"/>
      <c r="G42" s="479"/>
      <c r="H42" s="479"/>
      <c r="I42" s="479"/>
      <c r="J42" s="479"/>
      <c r="K42" s="479"/>
      <c r="L42" s="479"/>
      <c r="M42" s="479"/>
      <c r="N42" s="479"/>
      <c r="O42" s="479"/>
      <c r="P42" s="479"/>
    </row>
    <row r="43" spans="2:17" s="222" customFormat="1" ht="20.100000000000001" customHeight="1">
      <c r="B43" s="221"/>
      <c r="C43" s="480" t="s">
        <v>65</v>
      </c>
      <c r="D43" s="481"/>
      <c r="E43" s="481"/>
      <c r="F43" s="481"/>
      <c r="G43" s="481"/>
      <c r="H43" s="481"/>
      <c r="I43" s="481"/>
      <c r="J43" s="481"/>
      <c r="K43" s="481"/>
      <c r="L43" s="481"/>
      <c r="M43" s="481"/>
      <c r="N43" s="481"/>
      <c r="O43" s="481"/>
      <c r="P43" s="481"/>
    </row>
    <row r="44" spans="2:17" ht="9.9499999999999993" customHeight="1">
      <c r="B44" s="215"/>
      <c r="C44" s="223"/>
      <c r="D44" s="224"/>
      <c r="E44" s="224"/>
      <c r="F44" s="224"/>
      <c r="G44" s="224"/>
      <c r="H44" s="224"/>
      <c r="I44" s="224"/>
      <c r="J44" s="224"/>
      <c r="K44" s="224"/>
      <c r="L44" s="224"/>
      <c r="M44" s="224"/>
      <c r="N44" s="224"/>
      <c r="O44" s="224"/>
      <c r="P44" s="224"/>
    </row>
    <row r="45" spans="2:17" s="215" customFormat="1" ht="20.100000000000001" customHeight="1">
      <c r="B45" s="432" t="s">
        <v>238</v>
      </c>
      <c r="C45" s="432"/>
      <c r="D45" s="432"/>
      <c r="E45" s="432"/>
      <c r="F45" s="432"/>
      <c r="G45" s="432"/>
      <c r="H45" s="432"/>
      <c r="I45" s="432"/>
      <c r="J45" s="432"/>
      <c r="K45" s="432"/>
      <c r="L45" s="432"/>
      <c r="M45" s="432"/>
      <c r="N45" s="432"/>
      <c r="O45" s="432"/>
      <c r="P45" s="432"/>
    </row>
    <row r="46" spans="2:17" s="225" customFormat="1" ht="20.25" customHeight="1">
      <c r="B46" s="68"/>
      <c r="C46" s="467" t="s">
        <v>239</v>
      </c>
      <c r="D46" s="468"/>
      <c r="E46" s="468"/>
      <c r="F46" s="468"/>
      <c r="G46" s="468"/>
      <c r="H46" s="468"/>
      <c r="I46" s="468"/>
      <c r="J46" s="468"/>
      <c r="K46" s="468"/>
      <c r="L46" s="468"/>
      <c r="M46" s="468"/>
      <c r="N46" s="468"/>
      <c r="O46" s="468"/>
      <c r="P46" s="469"/>
    </row>
    <row r="47" spans="2:17" s="225" customFormat="1" ht="56.25" customHeight="1">
      <c r="B47" s="68"/>
      <c r="C47" s="464"/>
      <c r="D47" s="465"/>
      <c r="E47" s="465"/>
      <c r="F47" s="465"/>
      <c r="G47" s="465"/>
      <c r="H47" s="465"/>
      <c r="I47" s="465"/>
      <c r="J47" s="465"/>
      <c r="K47" s="465"/>
      <c r="L47" s="465"/>
      <c r="M47" s="465"/>
      <c r="N47" s="465"/>
      <c r="O47" s="465"/>
      <c r="P47" s="466"/>
    </row>
    <row r="48" spans="2:17" ht="24" customHeight="1">
      <c r="B48" s="215"/>
      <c r="C48" s="312" t="s">
        <v>249</v>
      </c>
      <c r="D48" s="310"/>
      <c r="E48" s="311"/>
      <c r="F48" s="311"/>
      <c r="G48" s="311"/>
      <c r="H48" s="311"/>
      <c r="I48" s="311"/>
      <c r="J48" s="311"/>
      <c r="K48" s="311"/>
      <c r="L48" s="311"/>
      <c r="M48" s="311"/>
      <c r="N48" s="311"/>
      <c r="O48" s="311"/>
      <c r="P48" s="311"/>
      <c r="Q48" s="311"/>
    </row>
    <row r="49" spans="3:17" ht="9.75" customHeight="1">
      <c r="C49" s="109"/>
      <c r="D49" s="307"/>
      <c r="E49" s="308"/>
      <c r="F49" s="308"/>
      <c r="G49" s="308"/>
      <c r="H49" s="308"/>
      <c r="I49" s="308"/>
      <c r="J49" s="308"/>
      <c r="K49" s="308"/>
      <c r="L49" s="308"/>
      <c r="M49" s="308"/>
      <c r="N49" s="308"/>
      <c r="O49" s="308"/>
      <c r="P49" s="308"/>
      <c r="Q49" s="308"/>
    </row>
    <row r="50" spans="3:17" ht="21.95" customHeight="1">
      <c r="C50" s="432" t="s">
        <v>240</v>
      </c>
      <c r="D50" s="432"/>
      <c r="E50" s="432"/>
      <c r="F50" s="432"/>
      <c r="G50" s="432"/>
      <c r="H50" s="432"/>
      <c r="I50" s="432"/>
      <c r="J50" s="432"/>
      <c r="K50" s="432"/>
      <c r="L50" s="432"/>
      <c r="M50" s="432"/>
      <c r="N50" s="432"/>
      <c r="O50" s="432"/>
      <c r="P50" s="432"/>
      <c r="Q50" s="432"/>
    </row>
    <row r="51" spans="3:17" ht="21.95" customHeight="1">
      <c r="C51" s="283" t="s">
        <v>241</v>
      </c>
      <c r="D51" s="283"/>
      <c r="E51" s="283"/>
      <c r="F51" s="283"/>
      <c r="G51" s="283"/>
      <c r="H51" s="283"/>
      <c r="I51" s="283"/>
      <c r="J51" s="283"/>
      <c r="K51" s="283"/>
      <c r="L51" s="283"/>
      <c r="M51" s="283"/>
      <c r="N51" s="283"/>
      <c r="O51" s="283"/>
      <c r="P51" s="283"/>
    </row>
    <row r="52" spans="3:17" ht="17.25" customHeight="1">
      <c r="C52" s="283" t="s">
        <v>242</v>
      </c>
      <c r="D52" s="283"/>
      <c r="E52" s="283"/>
      <c r="F52" s="283"/>
      <c r="G52" s="283"/>
      <c r="H52" s="283"/>
      <c r="I52" s="283"/>
      <c r="J52" s="283"/>
      <c r="K52" s="283"/>
      <c r="L52" s="283"/>
      <c r="M52" s="283"/>
      <c r="N52" s="283"/>
      <c r="O52" s="283"/>
      <c r="P52" s="283"/>
    </row>
    <row r="53" spans="3:17" ht="17.25" customHeight="1">
      <c r="C53" s="283" t="s">
        <v>243</v>
      </c>
      <c r="D53" s="283"/>
      <c r="E53" s="283"/>
      <c r="F53" s="283"/>
      <c r="G53" s="283"/>
      <c r="H53" s="283"/>
      <c r="I53" s="283"/>
      <c r="J53" s="283"/>
      <c r="K53" s="283"/>
      <c r="L53" s="283"/>
      <c r="M53" s="283"/>
      <c r="N53" s="283"/>
      <c r="O53" s="283"/>
      <c r="P53" s="283"/>
    </row>
    <row r="54" spans="3:17" ht="17.25" customHeight="1">
      <c r="C54" s="283" t="s">
        <v>244</v>
      </c>
      <c r="D54" s="283"/>
      <c r="E54" s="283"/>
      <c r="F54" s="283"/>
      <c r="G54" s="283"/>
      <c r="H54" s="283"/>
      <c r="I54" s="283"/>
      <c r="J54" s="283"/>
      <c r="K54" s="283"/>
      <c r="L54" s="283"/>
      <c r="M54" s="283"/>
      <c r="N54" s="283"/>
      <c r="O54" s="283"/>
      <c r="P54" s="283"/>
    </row>
    <row r="55" spans="3:17" ht="17.25" customHeight="1">
      <c r="C55" s="283" t="s">
        <v>245</v>
      </c>
      <c r="D55" s="283"/>
      <c r="E55" s="283"/>
      <c r="F55" s="283"/>
      <c r="G55" s="283"/>
      <c r="H55" s="283"/>
      <c r="I55" s="283"/>
      <c r="J55" s="283"/>
      <c r="K55" s="283"/>
      <c r="L55" s="283"/>
      <c r="M55" s="283"/>
      <c r="N55" s="283"/>
      <c r="O55" s="283"/>
      <c r="P55" s="283"/>
    </row>
    <row r="56" spans="3:17" ht="17.25" customHeight="1">
      <c r="C56" s="283" t="s">
        <v>246</v>
      </c>
      <c r="D56" s="283"/>
      <c r="E56" s="283"/>
      <c r="F56" s="283"/>
      <c r="G56" s="283"/>
      <c r="H56" s="283"/>
      <c r="I56" s="283"/>
      <c r="J56" s="283"/>
      <c r="K56" s="283"/>
      <c r="L56" s="283"/>
      <c r="M56" s="283"/>
      <c r="N56" s="283"/>
      <c r="O56" s="283"/>
      <c r="P56" s="283"/>
    </row>
    <row r="57" spans="3:17" ht="17.25" customHeight="1">
      <c r="C57" s="283" t="s">
        <v>248</v>
      </c>
      <c r="D57" s="283"/>
      <c r="E57" s="283"/>
      <c r="F57" s="283"/>
      <c r="G57" s="283"/>
      <c r="H57" s="283"/>
      <c r="I57" s="283"/>
      <c r="J57" s="283"/>
      <c r="K57" s="283"/>
      <c r="L57" s="283"/>
      <c r="M57" s="283"/>
      <c r="N57" s="283"/>
      <c r="O57" s="283"/>
      <c r="P57" s="283"/>
    </row>
    <row r="58" spans="3:17" ht="13.5" customHeight="1">
      <c r="C58" s="428" t="s">
        <v>247</v>
      </c>
      <c r="D58" s="428"/>
      <c r="E58" s="428"/>
      <c r="F58" s="428"/>
      <c r="G58" s="428"/>
      <c r="H58" s="428"/>
      <c r="I58" s="428"/>
      <c r="J58" s="428"/>
      <c r="K58" s="428"/>
      <c r="L58" s="428"/>
      <c r="M58" s="428"/>
      <c r="N58" s="428"/>
      <c r="O58" s="428"/>
      <c r="P58" s="428"/>
    </row>
    <row r="59" spans="3:17">
      <c r="C59" s="428"/>
      <c r="D59" s="428"/>
      <c r="E59" s="428"/>
      <c r="F59" s="428"/>
      <c r="G59" s="428"/>
      <c r="H59" s="428"/>
      <c r="I59" s="428"/>
      <c r="J59" s="428"/>
      <c r="K59" s="428"/>
      <c r="L59" s="428"/>
      <c r="M59" s="428"/>
      <c r="N59" s="428"/>
      <c r="O59" s="428"/>
      <c r="P59" s="428"/>
    </row>
    <row r="60" spans="3:17">
      <c r="C60" s="428"/>
      <c r="D60" s="428"/>
      <c r="E60" s="428"/>
      <c r="F60" s="428"/>
      <c r="G60" s="428"/>
      <c r="H60" s="428"/>
      <c r="I60" s="428"/>
      <c r="J60" s="428"/>
      <c r="K60" s="428"/>
      <c r="L60" s="428"/>
      <c r="M60" s="428"/>
      <c r="N60" s="428"/>
      <c r="O60" s="428"/>
      <c r="P60" s="428"/>
    </row>
    <row r="61" spans="3:17">
      <c r="C61" s="428"/>
      <c r="D61" s="428"/>
      <c r="E61" s="428"/>
      <c r="F61" s="428"/>
      <c r="G61" s="428"/>
      <c r="H61" s="428"/>
      <c r="I61" s="428"/>
      <c r="J61" s="428"/>
      <c r="K61" s="428"/>
      <c r="L61" s="428"/>
      <c r="M61" s="428"/>
      <c r="N61" s="428"/>
      <c r="O61" s="428"/>
      <c r="P61" s="428"/>
    </row>
    <row r="62" spans="3:17">
      <c r="C62" s="309"/>
      <c r="D62" s="309"/>
      <c r="E62" s="309"/>
      <c r="F62" s="309"/>
      <c r="G62" s="309"/>
      <c r="H62" s="309"/>
      <c r="I62" s="309"/>
      <c r="J62" s="309"/>
      <c r="K62" s="309"/>
      <c r="L62" s="309"/>
      <c r="M62" s="309"/>
      <c r="N62" s="309"/>
      <c r="O62" s="309"/>
      <c r="P62" s="309"/>
    </row>
    <row r="63" spans="3:17">
      <c r="C63" s="309"/>
      <c r="D63" s="309"/>
      <c r="E63" s="309"/>
      <c r="F63" s="309"/>
      <c r="G63" s="309"/>
      <c r="H63" s="309"/>
      <c r="I63" s="309"/>
      <c r="J63" s="309"/>
      <c r="K63" s="309"/>
      <c r="L63" s="309"/>
      <c r="M63" s="309"/>
      <c r="N63" s="309"/>
      <c r="O63" s="309"/>
      <c r="P63" s="309"/>
    </row>
    <row r="64" spans="3:17">
      <c r="C64" s="309"/>
      <c r="D64" s="309"/>
      <c r="E64" s="309"/>
      <c r="F64" s="309"/>
      <c r="G64" s="309"/>
      <c r="H64" s="309"/>
      <c r="I64" s="309"/>
      <c r="J64" s="309"/>
      <c r="K64" s="309"/>
      <c r="L64" s="309"/>
      <c r="M64" s="309"/>
      <c r="N64" s="309"/>
      <c r="O64" s="309"/>
      <c r="P64" s="309"/>
    </row>
  </sheetData>
  <mergeCells count="29">
    <mergeCell ref="C47:P47"/>
    <mergeCell ref="C46:P46"/>
    <mergeCell ref="B35:P35"/>
    <mergeCell ref="B37:P37"/>
    <mergeCell ref="C39:P39"/>
    <mergeCell ref="C41:P41"/>
    <mergeCell ref="C42:P42"/>
    <mergeCell ref="C43:P43"/>
    <mergeCell ref="B3:D3"/>
    <mergeCell ref="B4:D6"/>
    <mergeCell ref="B7:D9"/>
    <mergeCell ref="C10:D11"/>
    <mergeCell ref="B12:D14"/>
    <mergeCell ref="C50:Q50"/>
    <mergeCell ref="C58:P61"/>
    <mergeCell ref="C15:D16"/>
    <mergeCell ref="B17:D19"/>
    <mergeCell ref="B20:D22"/>
    <mergeCell ref="B23:D25"/>
    <mergeCell ref="B26:D28"/>
    <mergeCell ref="C34:E34"/>
    <mergeCell ref="F34:N34"/>
    <mergeCell ref="B31:P31"/>
    <mergeCell ref="C32:E32"/>
    <mergeCell ref="F32:N32"/>
    <mergeCell ref="O32:P32"/>
    <mergeCell ref="C33:E33"/>
    <mergeCell ref="F33:N33"/>
    <mergeCell ref="B45:P45"/>
  </mergeCells>
  <phoneticPr fontId="2"/>
  <conditionalFormatting sqref="C33:O34">
    <cfRule type="containsBlanks" dxfId="35" priority="5">
      <formula>LEN(TRIM(C33))=0</formula>
    </cfRule>
  </conditionalFormatting>
  <conditionalFormatting sqref="C39:P39">
    <cfRule type="containsBlanks" dxfId="34" priority="3">
      <formula>LEN(TRIM(C39))=0</formula>
    </cfRule>
    <cfRule type="containsBlanks" priority="4">
      <formula>LEN(TRIM(C39))=0</formula>
    </cfRule>
  </conditionalFormatting>
  <conditionalFormatting sqref="C41:P41">
    <cfRule type="containsBlanks" dxfId="33" priority="2">
      <formula>LEN(TRIM(C41))=0</formula>
    </cfRule>
  </conditionalFormatting>
  <conditionalFormatting sqref="C46:P46">
    <cfRule type="containsBlanks" dxfId="32" priority="1">
      <formula>LEN(TRIM(C46))=0</formula>
    </cfRule>
  </conditionalFormatting>
  <printOptions horizontalCentered="1"/>
  <pageMargins left="0.59055118110236227" right="0.47244094488188981" top="0.55118110236220474" bottom="0.31496062992125984" header="0.31496062992125984" footer="0.19685039370078741"/>
  <pageSetup paperSize="9" scale="80" firstPageNumber="39" orientation="portrait" useFirstPageNumber="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B1:AN53"/>
  <sheetViews>
    <sheetView view="pageBreakPreview" topLeftCell="B10" zoomScale="90" zoomScaleNormal="100" zoomScaleSheetLayoutView="90" workbookViewId="0">
      <selection activeCell="W22" sqref="W22"/>
    </sheetView>
  </sheetViews>
  <sheetFormatPr defaultRowHeight="14.25"/>
  <cols>
    <col min="1" max="1" width="1.85546875" style="1" customWidth="1"/>
    <col min="2" max="2" width="3" style="13" customWidth="1"/>
    <col min="3" max="3" width="10.7109375" style="13" customWidth="1"/>
    <col min="4" max="4" width="12.85546875" style="13" customWidth="1"/>
    <col min="5" max="5" width="15.7109375" style="13" customWidth="1"/>
    <col min="6" max="6" width="14.5703125" style="13" customWidth="1"/>
    <col min="7" max="7" width="14.28515625" style="13" customWidth="1"/>
    <col min="8" max="8" width="2.28515625" style="13" customWidth="1"/>
    <col min="9" max="9" width="14.7109375" style="13" customWidth="1"/>
    <col min="10" max="10" width="15.140625" style="13" customWidth="1"/>
    <col min="11" max="11" width="16" style="13" customWidth="1"/>
    <col min="12" max="12" width="3" style="35" customWidth="1"/>
    <col min="13" max="13" width="3.7109375" style="8" bestFit="1" customWidth="1"/>
    <col min="14" max="14" width="12.28515625" style="1" customWidth="1"/>
    <col min="15" max="25" width="9.140625" style="1" customWidth="1"/>
    <col min="26" max="28" width="9.140625" style="1"/>
    <col min="29" max="29" width="11.140625" style="1" customWidth="1"/>
    <col min="30" max="30" width="2.85546875" style="38" customWidth="1"/>
    <col min="31" max="31" width="15.5703125" style="153" bestFit="1" customWidth="1"/>
    <col min="32" max="32" width="4.85546875" style="1" customWidth="1"/>
    <col min="33" max="33" width="10.140625" style="1" customWidth="1"/>
    <col min="34" max="34" width="10.42578125" style="1" customWidth="1"/>
    <col min="35" max="35" width="10.7109375" style="1" customWidth="1"/>
    <col min="36" max="38" width="9.140625" style="1"/>
    <col min="39" max="39" width="10.28515625" style="1" customWidth="1"/>
    <col min="40" max="16384" width="9.140625" style="1"/>
  </cols>
  <sheetData>
    <row r="1" spans="2:31" ht="12" customHeight="1">
      <c r="F1" s="1"/>
      <c r="G1" s="130"/>
    </row>
    <row r="2" spans="2:31" ht="19.5" customHeight="1">
      <c r="B2" s="118" t="s">
        <v>94</v>
      </c>
      <c r="C2" s="15"/>
      <c r="D2" s="15"/>
    </row>
    <row r="3" spans="2:31" ht="15.75" customHeight="1">
      <c r="J3" s="113"/>
      <c r="K3" s="114" t="s">
        <v>46</v>
      </c>
      <c r="L3" s="120"/>
    </row>
    <row r="4" spans="2:31" s="2" customFormat="1" ht="20.100000000000001" customHeight="1">
      <c r="B4" s="13"/>
      <c r="C4" s="13"/>
      <c r="D4" s="13"/>
      <c r="E4" s="13"/>
      <c r="F4" s="13"/>
      <c r="G4" s="13"/>
      <c r="H4" s="13"/>
      <c r="I4" s="15"/>
      <c r="J4" s="490">
        <v>45536</v>
      </c>
      <c r="K4" s="490"/>
      <c r="L4" s="121"/>
      <c r="M4" s="8"/>
      <c r="AE4" s="154"/>
    </row>
    <row r="5" spans="2:31" ht="18.75" customHeight="1">
      <c r="V5" s="29"/>
      <c r="W5" s="29"/>
      <c r="X5" s="29"/>
      <c r="Y5" s="29"/>
    </row>
    <row r="6" spans="2:31" ht="18.75" customHeight="1">
      <c r="C6" s="136" t="s">
        <v>16</v>
      </c>
      <c r="N6" s="133" t="s">
        <v>158</v>
      </c>
      <c r="V6" s="30"/>
      <c r="W6" s="30"/>
      <c r="X6" s="30"/>
      <c r="Y6" s="31"/>
    </row>
    <row r="7" spans="2:31" ht="16.5" customHeight="1">
      <c r="B7" s="14"/>
      <c r="C7" s="15" t="s">
        <v>17</v>
      </c>
      <c r="D7" s="15"/>
      <c r="E7" s="15"/>
      <c r="F7" s="15"/>
      <c r="G7" s="15"/>
      <c r="H7" s="15"/>
      <c r="I7" s="15"/>
      <c r="N7" s="29"/>
      <c r="O7" s="29"/>
      <c r="P7" s="29"/>
      <c r="Q7" s="29"/>
      <c r="R7" s="29"/>
      <c r="S7" s="29"/>
      <c r="T7" s="29"/>
      <c r="U7" s="29"/>
      <c r="V7" s="29"/>
      <c r="W7" s="29"/>
      <c r="X7" s="29"/>
      <c r="Y7" s="29"/>
    </row>
    <row r="8" spans="2:31" ht="18.75" customHeight="1">
      <c r="C8" s="137" t="s">
        <v>132</v>
      </c>
      <c r="D8" s="117" t="str">
        <f>+'別記様式6【様式-1】'!D8</f>
        <v>大栗　英行</v>
      </c>
      <c r="E8" s="115" t="s">
        <v>125</v>
      </c>
      <c r="F8" s="1"/>
      <c r="I8" s="1"/>
      <c r="J8" s="1"/>
      <c r="K8" s="1"/>
      <c r="M8" s="237" t="s">
        <v>154</v>
      </c>
      <c r="N8" s="238" t="s">
        <v>155</v>
      </c>
      <c r="O8" s="29"/>
      <c r="P8" s="29"/>
      <c r="Q8" s="29"/>
      <c r="R8" s="29"/>
      <c r="S8" s="29"/>
      <c r="T8" s="29"/>
      <c r="U8" s="29"/>
      <c r="V8" s="29"/>
      <c r="W8" s="29"/>
      <c r="X8" s="29"/>
      <c r="Y8" s="29"/>
    </row>
    <row r="9" spans="2:31">
      <c r="C9" s="3"/>
      <c r="D9" s="3"/>
      <c r="E9" s="3"/>
      <c r="F9" s="3"/>
      <c r="N9" s="29"/>
      <c r="O9" s="29"/>
      <c r="P9" s="29"/>
      <c r="Q9" s="29"/>
      <c r="R9" s="29"/>
      <c r="S9" s="29"/>
      <c r="T9" s="29"/>
      <c r="U9" s="29"/>
      <c r="V9" s="29"/>
      <c r="W9" s="29"/>
      <c r="X9" s="29"/>
      <c r="Y9" s="29"/>
    </row>
    <row r="10" spans="2:31" ht="20.100000000000001" customHeight="1">
      <c r="F10" s="16" t="s">
        <v>18</v>
      </c>
      <c r="G10" s="484" t="s">
        <v>130</v>
      </c>
      <c r="H10" s="484"/>
      <c r="I10" s="484"/>
      <c r="J10" s="484"/>
      <c r="K10" s="484"/>
      <c r="L10" s="122"/>
      <c r="M10" s="128" t="s">
        <v>21</v>
      </c>
      <c r="N10" s="129" t="s">
        <v>127</v>
      </c>
      <c r="O10" s="30"/>
      <c r="P10" s="30"/>
      <c r="Q10" s="30"/>
      <c r="R10" s="33"/>
      <c r="S10" s="33"/>
      <c r="T10" s="34"/>
      <c r="U10" s="34"/>
      <c r="V10" s="34"/>
      <c r="W10" s="34"/>
      <c r="X10" s="29"/>
      <c r="Y10" s="29"/>
    </row>
    <row r="11" spans="2:31" s="38" customFormat="1" ht="5.25" customHeight="1">
      <c r="B11" s="35"/>
      <c r="C11" s="35"/>
      <c r="D11" s="35"/>
      <c r="E11" s="35"/>
      <c r="F11" s="27"/>
      <c r="G11" s="9"/>
      <c r="H11" s="9"/>
      <c r="I11" s="9"/>
      <c r="J11" s="9"/>
      <c r="K11" s="9"/>
      <c r="L11" s="9"/>
      <c r="M11" s="36"/>
      <c r="N11" s="5"/>
      <c r="O11" s="37"/>
      <c r="P11" s="37"/>
      <c r="Q11" s="37"/>
      <c r="R11" s="33"/>
      <c r="S11" s="33"/>
      <c r="T11" s="34"/>
      <c r="U11" s="34"/>
      <c r="V11" s="34"/>
      <c r="W11" s="34"/>
      <c r="X11" s="34"/>
      <c r="Y11" s="34"/>
      <c r="AE11" s="155"/>
    </row>
    <row r="12" spans="2:31" ht="20.100000000000001" customHeight="1">
      <c r="F12" s="16" t="s">
        <v>19</v>
      </c>
      <c r="G12" s="134" t="s">
        <v>129</v>
      </c>
      <c r="H12" s="27"/>
      <c r="I12" s="485" t="s">
        <v>131</v>
      </c>
      <c r="J12" s="485"/>
      <c r="K12" s="35"/>
      <c r="L12" s="122"/>
      <c r="M12" s="128" t="s">
        <v>21</v>
      </c>
      <c r="N12" s="129" t="s">
        <v>128</v>
      </c>
      <c r="O12" s="30"/>
      <c r="P12" s="30"/>
      <c r="Q12" s="30"/>
      <c r="R12" s="39"/>
      <c r="S12" s="39"/>
      <c r="T12" s="131"/>
      <c r="U12" s="131"/>
      <c r="V12" s="131"/>
      <c r="W12" s="131"/>
      <c r="X12" s="131"/>
      <c r="Y12" s="131"/>
      <c r="Z12" s="131"/>
      <c r="AA12" s="131"/>
    </row>
    <row r="13" spans="2:31" ht="14.25" customHeight="1">
      <c r="N13" s="33"/>
      <c r="O13" s="33"/>
      <c r="P13" s="33"/>
      <c r="Q13" s="33"/>
      <c r="R13" s="33"/>
      <c r="S13" s="33"/>
      <c r="T13" s="131"/>
      <c r="U13" s="131"/>
      <c r="V13" s="131"/>
      <c r="W13" s="131"/>
      <c r="X13" s="131"/>
      <c r="Y13" s="131"/>
      <c r="Z13" s="131"/>
      <c r="AA13" s="131"/>
    </row>
    <row r="14" spans="2:31" ht="18" customHeight="1">
      <c r="N14" s="31"/>
      <c r="O14" s="31"/>
      <c r="P14" s="31"/>
      <c r="Q14" s="31"/>
      <c r="R14" s="31"/>
      <c r="S14" s="31"/>
      <c r="T14" s="132"/>
      <c r="U14" s="132"/>
      <c r="V14" s="132"/>
      <c r="W14" s="132"/>
      <c r="X14" s="132"/>
      <c r="Y14" s="132"/>
      <c r="Z14" s="132"/>
      <c r="AA14" s="132"/>
    </row>
    <row r="15" spans="2:31" ht="24.75" customHeight="1">
      <c r="B15" s="19" t="s">
        <v>15</v>
      </c>
      <c r="C15" s="1"/>
      <c r="D15" s="138">
        <v>6</v>
      </c>
      <c r="E15" s="15" t="s">
        <v>126</v>
      </c>
      <c r="F15" s="15"/>
      <c r="G15" s="15"/>
      <c r="H15" s="15"/>
      <c r="I15" s="15"/>
      <c r="J15" s="15"/>
      <c r="K15" s="19"/>
      <c r="L15" s="19"/>
      <c r="M15" s="135" t="s">
        <v>21</v>
      </c>
      <c r="N15" s="133" t="s">
        <v>159</v>
      </c>
      <c r="O15" s="41"/>
      <c r="P15" s="41"/>
      <c r="Q15" s="41"/>
      <c r="R15" s="29"/>
      <c r="S15" s="29"/>
      <c r="T15" s="132"/>
      <c r="U15" s="132"/>
      <c r="V15" s="132"/>
      <c r="W15" s="132"/>
      <c r="X15" s="132"/>
      <c r="Y15" s="132"/>
      <c r="Z15" s="132"/>
      <c r="AA15" s="132"/>
    </row>
    <row r="16" spans="2:31" s="38" customFormat="1" ht="9.75" customHeight="1">
      <c r="B16" s="19"/>
      <c r="D16" s="139"/>
      <c r="E16" s="15"/>
      <c r="F16" s="15"/>
      <c r="G16" s="15"/>
      <c r="H16" s="15"/>
      <c r="I16" s="15"/>
      <c r="J16" s="15"/>
      <c r="K16" s="19"/>
      <c r="L16" s="19"/>
      <c r="M16" s="135"/>
      <c r="N16" s="133"/>
      <c r="O16" s="41"/>
      <c r="P16" s="41"/>
      <c r="Q16" s="41"/>
      <c r="R16" s="34"/>
      <c r="S16" s="34"/>
      <c r="T16" s="140"/>
      <c r="U16" s="140"/>
      <c r="V16" s="140"/>
      <c r="W16" s="140"/>
      <c r="X16" s="140"/>
      <c r="Y16" s="140"/>
      <c r="Z16" s="140"/>
      <c r="AA16" s="140"/>
      <c r="AE16" s="155"/>
    </row>
    <row r="17" spans="2:40" ht="18" customHeight="1">
      <c r="B17" s="1"/>
      <c r="C17" s="491">
        <v>45436</v>
      </c>
      <c r="D17" s="491"/>
      <c r="E17" s="142" t="s">
        <v>136</v>
      </c>
      <c r="F17" s="183">
        <v>255</v>
      </c>
      <c r="G17" s="320" t="s">
        <v>137</v>
      </c>
      <c r="H17" s="320"/>
      <c r="I17" s="320"/>
      <c r="J17" s="320"/>
      <c r="K17" s="320"/>
      <c r="L17" s="123"/>
      <c r="M17" s="135"/>
      <c r="N17" s="54" t="s">
        <v>161</v>
      </c>
      <c r="O17" s="29"/>
      <c r="P17" s="29"/>
      <c r="Q17" s="29"/>
      <c r="R17" s="29"/>
      <c r="S17" s="29"/>
      <c r="T17" s="29"/>
      <c r="U17" s="29"/>
      <c r="V17" s="29"/>
      <c r="W17" s="29"/>
      <c r="X17" s="29"/>
      <c r="Y17" s="29"/>
    </row>
    <row r="18" spans="2:40" ht="18" customHeight="1">
      <c r="B18" s="337" t="s">
        <v>138</v>
      </c>
      <c r="C18" s="337"/>
      <c r="D18" s="337"/>
      <c r="E18" s="337"/>
      <c r="F18" s="337"/>
      <c r="G18" s="337"/>
      <c r="H18" s="337"/>
      <c r="I18" s="337"/>
      <c r="J18" s="337"/>
      <c r="K18" s="337"/>
      <c r="L18" s="123"/>
      <c r="M18" s="135"/>
      <c r="N18" s="133" t="s">
        <v>160</v>
      </c>
      <c r="O18" s="29"/>
      <c r="P18" s="29"/>
      <c r="Q18" s="29"/>
      <c r="R18" s="29"/>
      <c r="S18" s="29"/>
      <c r="T18" s="29"/>
      <c r="U18" s="29"/>
      <c r="V18" s="29"/>
      <c r="W18" s="29"/>
      <c r="X18" s="29"/>
      <c r="Y18" s="29"/>
    </row>
    <row r="19" spans="2:40" ht="18" customHeight="1">
      <c r="B19" s="320" t="s">
        <v>139</v>
      </c>
      <c r="C19" s="320"/>
      <c r="D19" s="320"/>
      <c r="E19" s="320"/>
      <c r="F19" s="320"/>
      <c r="G19" s="320"/>
      <c r="H19" s="320"/>
      <c r="I19" s="320"/>
      <c r="J19" s="320"/>
      <c r="K19" s="320"/>
      <c r="L19" s="123"/>
      <c r="N19" s="29"/>
      <c r="O19" s="29"/>
      <c r="P19" s="29"/>
      <c r="Q19" s="29"/>
      <c r="R19" s="29"/>
      <c r="S19" s="29"/>
      <c r="T19" s="29"/>
      <c r="U19" s="29"/>
      <c r="V19" s="29"/>
      <c r="W19" s="29"/>
      <c r="X19" s="29"/>
      <c r="Y19" s="29"/>
    </row>
    <row r="20" spans="2:40" ht="26.25" customHeight="1">
      <c r="B20" s="321" t="s">
        <v>0</v>
      </c>
      <c r="C20" s="321"/>
      <c r="D20" s="321"/>
      <c r="E20" s="321"/>
      <c r="F20" s="321"/>
      <c r="G20" s="321"/>
      <c r="H20" s="321"/>
      <c r="I20" s="321"/>
      <c r="J20" s="321"/>
      <c r="K20" s="321"/>
      <c r="L20" s="19"/>
      <c r="N20" s="29"/>
      <c r="O20" s="29"/>
      <c r="P20" s="29"/>
      <c r="Q20" s="29"/>
      <c r="R20" s="29"/>
      <c r="S20" s="29"/>
      <c r="T20" s="29"/>
      <c r="U20" s="29"/>
      <c r="V20" s="29"/>
      <c r="W20" s="29"/>
      <c r="X20" s="29"/>
      <c r="Y20" s="29"/>
    </row>
    <row r="21" spans="2:40" ht="24.95" customHeight="1">
      <c r="B21" s="3" t="s">
        <v>32</v>
      </c>
      <c r="C21" s="19"/>
      <c r="D21" s="19"/>
      <c r="E21" s="19"/>
      <c r="F21" s="19"/>
      <c r="G21" s="19"/>
      <c r="H21" s="19"/>
      <c r="I21" s="19"/>
      <c r="J21" s="19"/>
      <c r="K21" s="19"/>
      <c r="L21" s="19"/>
      <c r="N21" s="29"/>
      <c r="O21" s="29"/>
      <c r="P21" s="29"/>
      <c r="Q21" s="29"/>
      <c r="R21" s="29"/>
      <c r="S21" s="29"/>
      <c r="T21" s="29"/>
      <c r="U21" s="29"/>
      <c r="V21" s="29"/>
      <c r="W21" s="29"/>
      <c r="X21" s="29"/>
      <c r="Y21" s="29"/>
    </row>
    <row r="22" spans="2:40" ht="18.75" customHeight="1">
      <c r="B22" s="15"/>
      <c r="C22" s="15"/>
      <c r="D22" s="15"/>
      <c r="E22" s="26" t="s">
        <v>134</v>
      </c>
      <c r="F22" s="143" t="s">
        <v>101</v>
      </c>
      <c r="G22" s="42"/>
      <c r="H22" s="42"/>
      <c r="I22" s="26" t="s">
        <v>135</v>
      </c>
      <c r="J22" s="43">
        <f>VLOOKUP(F22,AE33:AF43,2,FALSE)</f>
        <v>3</v>
      </c>
      <c r="K22" s="44" t="s">
        <v>20</v>
      </c>
      <c r="L22" s="44"/>
      <c r="M22" s="32" t="s">
        <v>21</v>
      </c>
      <c r="N22" s="6" t="s">
        <v>140</v>
      </c>
      <c r="O22" s="45"/>
      <c r="P22" s="45"/>
      <c r="Q22" s="45"/>
      <c r="R22" s="45"/>
      <c r="S22" s="45"/>
      <c r="T22" s="45"/>
      <c r="U22" s="45"/>
      <c r="V22" s="45"/>
      <c r="W22" s="45"/>
      <c r="X22" s="45"/>
    </row>
    <row r="23" spans="2:40" ht="29.25" customHeight="1">
      <c r="B23" s="322" t="s">
        <v>1</v>
      </c>
      <c r="C23" s="323"/>
      <c r="D23" s="324"/>
      <c r="E23" s="22" t="s">
        <v>2</v>
      </c>
      <c r="F23" s="28" t="s">
        <v>3</v>
      </c>
      <c r="G23" s="322" t="s">
        <v>4</v>
      </c>
      <c r="H23" s="324"/>
      <c r="I23" s="28" t="s">
        <v>34</v>
      </c>
      <c r="J23" s="75" t="s">
        <v>33</v>
      </c>
      <c r="K23" s="28" t="s">
        <v>5</v>
      </c>
      <c r="L23" s="124"/>
      <c r="N23" s="46" t="s">
        <v>98</v>
      </c>
      <c r="AE23" s="156"/>
    </row>
    <row r="24" spans="2:40" ht="18" customHeight="1">
      <c r="B24" s="325" t="s">
        <v>6</v>
      </c>
      <c r="C24" s="326"/>
      <c r="D24" s="327"/>
      <c r="E24" s="488">
        <v>112500</v>
      </c>
      <c r="F24" s="145">
        <v>100000</v>
      </c>
      <c r="G24" s="333">
        <f>ROUNDDOWN(F24*3/4,0)</f>
        <v>75000</v>
      </c>
      <c r="H24" s="334"/>
      <c r="I24" s="84">
        <f>+J24</f>
        <v>12500</v>
      </c>
      <c r="J24" s="77">
        <f>ROUNDDOWN(G24/6,0)</f>
        <v>12500</v>
      </c>
      <c r="K24" s="84">
        <f t="shared" ref="K24:K35" si="0">SUM(G24:J24)</f>
        <v>100000</v>
      </c>
      <c r="L24" s="77"/>
      <c r="M24" s="32" t="s">
        <v>21</v>
      </c>
      <c r="N24" s="384" t="s">
        <v>105</v>
      </c>
      <c r="O24" s="384"/>
      <c r="P24" s="384"/>
      <c r="Q24" s="384"/>
      <c r="R24" s="384"/>
      <c r="S24" s="384"/>
      <c r="T24" s="384"/>
      <c r="U24" s="384"/>
      <c r="V24" s="384"/>
      <c r="W24" s="384"/>
      <c r="X24" s="30"/>
      <c r="AE24" s="156"/>
    </row>
    <row r="25" spans="2:40" ht="18" customHeight="1">
      <c r="B25" s="328"/>
      <c r="C25" s="329"/>
      <c r="D25" s="330"/>
      <c r="E25" s="489"/>
      <c r="F25" s="144">
        <v>100000</v>
      </c>
      <c r="G25" s="335">
        <f>ROUNDDOWN(F25*3/4,0)</f>
        <v>75000</v>
      </c>
      <c r="H25" s="336"/>
      <c r="I25" s="24">
        <f>+J25</f>
        <v>12500</v>
      </c>
      <c r="J25" s="88">
        <f>ROUNDDOWN(G25/6,0)</f>
        <v>12500</v>
      </c>
      <c r="K25" s="24">
        <f t="shared" si="0"/>
        <v>100000</v>
      </c>
      <c r="L25" s="125"/>
      <c r="M25" s="32"/>
      <c r="N25" s="384"/>
      <c r="O25" s="384"/>
      <c r="P25" s="384"/>
      <c r="Q25" s="384"/>
      <c r="R25" s="384"/>
      <c r="S25" s="384"/>
      <c r="T25" s="384"/>
      <c r="U25" s="384"/>
      <c r="V25" s="384"/>
      <c r="W25" s="384"/>
      <c r="X25" s="30"/>
      <c r="AE25" s="156"/>
    </row>
    <row r="26" spans="2:40" ht="18" customHeight="1">
      <c r="B26" s="342" t="s">
        <v>7</v>
      </c>
      <c r="C26" s="343"/>
      <c r="D26" s="344"/>
      <c r="E26" s="345">
        <f>VLOOKUP($F$22,$AE$31:$AN$46,3,FALSE)</f>
        <v>110000</v>
      </c>
      <c r="F26" s="227">
        <v>15.5</v>
      </c>
      <c r="G26" s="347">
        <f>+E26*F26</f>
        <v>1705000</v>
      </c>
      <c r="H26" s="348"/>
      <c r="I26" s="82">
        <f>+J26</f>
        <v>279000</v>
      </c>
      <c r="J26" s="76">
        <f>SUM(F$26*(VLOOKUP($F$22,$AE$31:$AN$46,4,FALSE)))</f>
        <v>279000</v>
      </c>
      <c r="K26" s="82">
        <f t="shared" si="0"/>
        <v>2263000</v>
      </c>
      <c r="L26" s="76"/>
      <c r="M26" s="492"/>
      <c r="O26" s="236"/>
      <c r="P26" s="236"/>
      <c r="Q26" s="236"/>
      <c r="R26" s="236"/>
      <c r="S26" s="236"/>
      <c r="T26" s="236"/>
      <c r="U26" s="48"/>
      <c r="V26" s="48"/>
      <c r="W26" s="48"/>
      <c r="X26" s="48"/>
      <c r="AE26" s="156"/>
    </row>
    <row r="27" spans="2:40" ht="18" customHeight="1">
      <c r="B27" s="328"/>
      <c r="C27" s="329"/>
      <c r="D27" s="330"/>
      <c r="E27" s="346"/>
      <c r="F27" s="226">
        <v>15.7</v>
      </c>
      <c r="G27" s="350">
        <f>+E26*F27</f>
        <v>1727000</v>
      </c>
      <c r="H27" s="351"/>
      <c r="I27" s="23">
        <f>+J27</f>
        <v>282600</v>
      </c>
      <c r="J27" s="79">
        <f>SUM(F$27*(VLOOKUP($F$22,$AE$31:$AN$46,4,FALSE)))</f>
        <v>282600</v>
      </c>
      <c r="K27" s="23">
        <f t="shared" si="0"/>
        <v>2292200</v>
      </c>
      <c r="L27" s="126"/>
      <c r="M27" s="492"/>
      <c r="N27" s="235"/>
      <c r="O27" s="236"/>
      <c r="P27" s="236"/>
      <c r="Q27" s="236"/>
      <c r="R27" s="236"/>
      <c r="S27" s="236"/>
      <c r="T27" s="236"/>
      <c r="U27" s="48"/>
      <c r="V27" s="48"/>
      <c r="W27" s="48"/>
      <c r="X27" s="48"/>
      <c r="AE27" s="156"/>
    </row>
    <row r="28" spans="2:40" ht="18" customHeight="1">
      <c r="B28" s="363" t="s">
        <v>72</v>
      </c>
      <c r="C28" s="364"/>
      <c r="D28" s="365"/>
      <c r="E28" s="345">
        <f>VLOOKUP($F$22,$AE$31:$AN$46,5,FALSE)</f>
        <v>245000</v>
      </c>
      <c r="F28" s="227">
        <v>3.6</v>
      </c>
      <c r="G28" s="347">
        <f>+E28*F28</f>
        <v>882000</v>
      </c>
      <c r="H28" s="348"/>
      <c r="I28" s="82">
        <f>+J28</f>
        <v>144000</v>
      </c>
      <c r="J28" s="76">
        <f>SUM(F28*(VLOOKUP($F$22,$AE$31:$AN$46,6,FALSE)))</f>
        <v>144000</v>
      </c>
      <c r="K28" s="82">
        <f t="shared" si="0"/>
        <v>1170000</v>
      </c>
      <c r="L28" s="76"/>
      <c r="M28" s="492"/>
      <c r="N28" s="7" t="s">
        <v>147</v>
      </c>
      <c r="O28" s="236"/>
      <c r="P28" s="236"/>
      <c r="Q28" s="236"/>
      <c r="R28" s="236"/>
      <c r="S28" s="236"/>
      <c r="T28" s="236"/>
      <c r="U28" s="48"/>
      <c r="V28" s="48"/>
      <c r="W28" s="48"/>
      <c r="X28" s="48"/>
      <c r="AE28" s="156"/>
    </row>
    <row r="29" spans="2:40" ht="18" customHeight="1">
      <c r="B29" s="366"/>
      <c r="C29" s="367"/>
      <c r="D29" s="368"/>
      <c r="E29" s="346"/>
      <c r="F29" s="226">
        <v>3.7</v>
      </c>
      <c r="G29" s="350">
        <f>+E28*F29</f>
        <v>906500</v>
      </c>
      <c r="H29" s="351"/>
      <c r="I29" s="23">
        <f t="shared" ref="I29:I31" si="1">+J29</f>
        <v>148000</v>
      </c>
      <c r="J29" s="79">
        <f>SUM(F29*(VLOOKUP($F$22,$AE$31:$AN$46,6,FALSE)))</f>
        <v>148000</v>
      </c>
      <c r="K29" s="23">
        <f t="shared" si="0"/>
        <v>1202500</v>
      </c>
      <c r="L29" s="126"/>
      <c r="M29" s="492"/>
      <c r="N29" s="235"/>
      <c r="O29" s="236"/>
      <c r="P29" s="236"/>
      <c r="Q29" s="236"/>
      <c r="R29" s="236"/>
      <c r="S29" s="236"/>
      <c r="T29" s="236"/>
      <c r="U29" s="48"/>
      <c r="V29" s="48"/>
      <c r="W29" s="48"/>
      <c r="X29" s="48"/>
      <c r="AE29" s="1"/>
    </row>
    <row r="30" spans="2:40" ht="18" customHeight="1">
      <c r="B30" s="363" t="s">
        <v>28</v>
      </c>
      <c r="C30" s="364"/>
      <c r="D30" s="365"/>
      <c r="E30" s="345">
        <f>VLOOKUP($F$22,$AE$31:$AN$46,3,FALSE)</f>
        <v>110000</v>
      </c>
      <c r="F30" s="227">
        <v>4</v>
      </c>
      <c r="G30" s="347">
        <f>+E30*F30</f>
        <v>440000</v>
      </c>
      <c r="H30" s="348"/>
      <c r="I30" s="82">
        <f t="shared" si="1"/>
        <v>72000</v>
      </c>
      <c r="J30" s="76">
        <f>SUM(F30*(VLOOKUP($F$22,$AE$31:$AN$46,4,FALSE)))</f>
        <v>72000</v>
      </c>
      <c r="K30" s="82">
        <f t="shared" si="0"/>
        <v>584000</v>
      </c>
      <c r="L30" s="76"/>
      <c r="M30" s="492"/>
      <c r="N30" s="48"/>
      <c r="O30" s="48"/>
      <c r="P30" s="48"/>
      <c r="Q30" s="48"/>
      <c r="R30" s="48"/>
      <c r="S30" s="48"/>
      <c r="T30" s="48"/>
      <c r="U30" s="48"/>
      <c r="V30" s="48"/>
      <c r="W30" s="48"/>
      <c r="X30" s="48"/>
      <c r="Z30" s="1" t="s">
        <v>43</v>
      </c>
      <c r="AE30" s="159" t="s">
        <v>143</v>
      </c>
      <c r="AF30" s="160"/>
      <c r="AH30" s="161" t="s">
        <v>157</v>
      </c>
    </row>
    <row r="31" spans="2:40" ht="18" customHeight="1">
      <c r="B31" s="366"/>
      <c r="C31" s="367"/>
      <c r="D31" s="368"/>
      <c r="E31" s="346"/>
      <c r="F31" s="226">
        <v>4.3</v>
      </c>
      <c r="G31" s="350">
        <f>+E30*F31</f>
        <v>473000</v>
      </c>
      <c r="H31" s="351"/>
      <c r="I31" s="23">
        <f t="shared" si="1"/>
        <v>77400</v>
      </c>
      <c r="J31" s="79">
        <f>SUM(F31*(VLOOKUP($F$22,$AE$31:$AN$46,4,FALSE)))</f>
        <v>77400</v>
      </c>
      <c r="K31" s="23">
        <f t="shared" si="0"/>
        <v>627800</v>
      </c>
      <c r="L31" s="126"/>
      <c r="M31" s="47"/>
      <c r="N31" s="48"/>
      <c r="O31" s="48"/>
      <c r="P31" s="48"/>
      <c r="Q31" s="48"/>
      <c r="R31" s="48"/>
      <c r="S31" s="48"/>
      <c r="T31" s="48"/>
      <c r="U31" s="48"/>
      <c r="V31" s="48"/>
      <c r="W31" s="48"/>
      <c r="X31" s="48"/>
      <c r="Z31" s="151" t="s">
        <v>39</v>
      </c>
      <c r="AA31" s="482" t="s">
        <v>41</v>
      </c>
      <c r="AB31" s="482"/>
      <c r="AC31" s="151" t="s">
        <v>142</v>
      </c>
      <c r="AE31" s="163"/>
      <c r="AF31" s="164"/>
      <c r="AG31" s="483" t="s">
        <v>35</v>
      </c>
      <c r="AH31" s="483"/>
      <c r="AI31" s="483" t="s">
        <v>36</v>
      </c>
      <c r="AJ31" s="483"/>
      <c r="AK31" s="483" t="s">
        <v>37</v>
      </c>
      <c r="AL31" s="483"/>
      <c r="AM31" s="483" t="s">
        <v>38</v>
      </c>
      <c r="AN31" s="483"/>
    </row>
    <row r="32" spans="2:40" ht="18" customHeight="1">
      <c r="B32" s="363" t="s">
        <v>8</v>
      </c>
      <c r="C32" s="364"/>
      <c r="D32" s="365"/>
      <c r="E32" s="493">
        <v>800</v>
      </c>
      <c r="F32" s="228">
        <v>235</v>
      </c>
      <c r="G32" s="347">
        <f>+E32*F32</f>
        <v>188000</v>
      </c>
      <c r="H32" s="348"/>
      <c r="I32" s="82">
        <f>+J32</f>
        <v>23500</v>
      </c>
      <c r="J32" s="76">
        <f>SUM(F32*(VLOOKUP($F$22,$AE$31:$AN$46,8,FALSE)))</f>
        <v>23500</v>
      </c>
      <c r="K32" s="82">
        <f t="shared" si="0"/>
        <v>235000</v>
      </c>
      <c r="L32" s="76"/>
      <c r="M32" s="32" t="s">
        <v>76</v>
      </c>
      <c r="N32" s="7" t="s">
        <v>148</v>
      </c>
      <c r="O32" s="30"/>
      <c r="P32" s="30"/>
      <c r="Q32" s="30"/>
      <c r="R32" s="30"/>
      <c r="S32" s="30"/>
      <c r="T32" s="49"/>
      <c r="U32" s="49"/>
      <c r="V32" s="49"/>
      <c r="W32" s="49"/>
      <c r="X32" s="49"/>
      <c r="Z32" s="152">
        <v>112500</v>
      </c>
      <c r="AA32" s="152">
        <v>18750</v>
      </c>
      <c r="AB32" s="152">
        <v>18750</v>
      </c>
      <c r="AC32" s="152">
        <f>SUM(Z32:AB32)</f>
        <v>150000</v>
      </c>
      <c r="AE32" s="163"/>
      <c r="AF32" s="164"/>
      <c r="AG32" s="162" t="s">
        <v>39</v>
      </c>
      <c r="AH32" s="162" t="s">
        <v>40</v>
      </c>
      <c r="AI32" s="162" t="s">
        <v>39</v>
      </c>
      <c r="AJ32" s="162" t="s">
        <v>41</v>
      </c>
      <c r="AK32" s="162" t="s">
        <v>39</v>
      </c>
      <c r="AL32" s="162" t="s">
        <v>41</v>
      </c>
      <c r="AM32" s="162" t="s">
        <v>39</v>
      </c>
      <c r="AN32" s="162" t="s">
        <v>42</v>
      </c>
    </row>
    <row r="33" spans="2:40" ht="18" customHeight="1">
      <c r="B33" s="366"/>
      <c r="C33" s="367"/>
      <c r="D33" s="368"/>
      <c r="E33" s="370"/>
      <c r="F33" s="229">
        <v>235</v>
      </c>
      <c r="G33" s="350">
        <f>+E32*F33</f>
        <v>188000</v>
      </c>
      <c r="H33" s="351"/>
      <c r="I33" s="23">
        <f>+J33</f>
        <v>23500</v>
      </c>
      <c r="J33" s="79">
        <f>SUM(F33*(VLOOKUP($F$22,$AE$31:$AN$46,8,FALSE)))</f>
        <v>23500</v>
      </c>
      <c r="K33" s="23">
        <f t="shared" si="0"/>
        <v>235000</v>
      </c>
      <c r="L33" s="126"/>
      <c r="M33" s="32"/>
      <c r="N33" s="7"/>
      <c r="O33" s="30"/>
      <c r="P33" s="30"/>
      <c r="Q33" s="30"/>
      <c r="R33" s="30"/>
      <c r="S33" s="30"/>
      <c r="T33" s="49"/>
      <c r="U33" s="49"/>
      <c r="V33" s="49"/>
      <c r="W33" s="49"/>
      <c r="X33" s="49"/>
      <c r="Z33" s="152">
        <v>75000</v>
      </c>
      <c r="AA33" s="152">
        <v>12500</v>
      </c>
      <c r="AB33" s="152">
        <v>12500</v>
      </c>
      <c r="AC33" s="152">
        <f>SUM(Z33:AB33)</f>
        <v>100000</v>
      </c>
      <c r="AE33" s="165" t="s">
        <v>156</v>
      </c>
      <c r="AF33" s="164">
        <v>1</v>
      </c>
      <c r="AG33" s="163">
        <v>120000</v>
      </c>
      <c r="AH33" s="163">
        <v>20000</v>
      </c>
      <c r="AI33" s="163">
        <v>285000</v>
      </c>
      <c r="AJ33" s="163">
        <v>47500</v>
      </c>
      <c r="AK33" s="163">
        <v>800</v>
      </c>
      <c r="AL33" s="163">
        <v>100</v>
      </c>
      <c r="AM33" s="163">
        <v>50000</v>
      </c>
      <c r="AN33" s="163">
        <v>8000</v>
      </c>
    </row>
    <row r="34" spans="2:40" ht="18" customHeight="1">
      <c r="B34" s="352" t="s">
        <v>12</v>
      </c>
      <c r="C34" s="353"/>
      <c r="D34" s="354"/>
      <c r="E34" s="358">
        <v>50000</v>
      </c>
      <c r="F34" s="146">
        <v>1</v>
      </c>
      <c r="G34" s="347">
        <f>E34*F34</f>
        <v>50000</v>
      </c>
      <c r="H34" s="348"/>
      <c r="I34" s="82">
        <f t="shared" ref="I34:I35" si="2">+J34</f>
        <v>8000</v>
      </c>
      <c r="J34" s="76">
        <f>SUM(F34*(VLOOKUP($F$22,$AE$31:$AN$46,10,FALSE)))</f>
        <v>8000</v>
      </c>
      <c r="K34" s="82">
        <f t="shared" si="0"/>
        <v>66000</v>
      </c>
      <c r="L34" s="76"/>
      <c r="M34" s="32" t="s">
        <v>21</v>
      </c>
      <c r="N34" s="7" t="s">
        <v>99</v>
      </c>
      <c r="O34" s="50"/>
      <c r="P34" s="50"/>
      <c r="Q34" s="50"/>
      <c r="R34" s="50"/>
      <c r="S34" s="50"/>
      <c r="T34" s="51"/>
      <c r="U34" s="52"/>
      <c r="V34" s="49"/>
      <c r="W34" s="49"/>
      <c r="X34" s="49"/>
      <c r="Z34" s="152">
        <v>37500</v>
      </c>
      <c r="AA34" s="152">
        <v>6250</v>
      </c>
      <c r="AB34" s="152">
        <v>6250</v>
      </c>
      <c r="AC34" s="152">
        <f>SUM(Z34:AB34)</f>
        <v>50000</v>
      </c>
      <c r="AD34" s="157"/>
      <c r="AE34" s="165" t="s">
        <v>100</v>
      </c>
      <c r="AF34" s="164">
        <v>2</v>
      </c>
      <c r="AG34" s="163">
        <v>115000</v>
      </c>
      <c r="AH34" s="163">
        <v>19000</v>
      </c>
      <c r="AI34" s="163">
        <v>265000</v>
      </c>
      <c r="AJ34" s="163">
        <v>44000</v>
      </c>
      <c r="AK34" s="163">
        <v>800</v>
      </c>
      <c r="AL34" s="163">
        <v>100</v>
      </c>
      <c r="AM34" s="163">
        <v>50000</v>
      </c>
      <c r="AN34" s="163">
        <v>8000</v>
      </c>
    </row>
    <row r="35" spans="2:40" ht="18" customHeight="1">
      <c r="B35" s="494"/>
      <c r="C35" s="495"/>
      <c r="D35" s="496"/>
      <c r="E35" s="497"/>
      <c r="F35" s="147">
        <v>1</v>
      </c>
      <c r="G35" s="350">
        <f>E34*F35</f>
        <v>50000</v>
      </c>
      <c r="H35" s="351"/>
      <c r="I35" s="23">
        <f t="shared" si="2"/>
        <v>8000</v>
      </c>
      <c r="J35" s="79">
        <f>SUM(F35*(VLOOKUP($F$22,$AE$31:$AN$46,10,FALSE)))</f>
        <v>8000</v>
      </c>
      <c r="K35" s="23">
        <f t="shared" si="0"/>
        <v>66000</v>
      </c>
      <c r="L35" s="126"/>
      <c r="M35" s="32"/>
      <c r="N35" s="7"/>
      <c r="O35" s="50"/>
      <c r="P35" s="50"/>
      <c r="Q35" s="50"/>
      <c r="R35" s="50"/>
      <c r="S35" s="50"/>
      <c r="T35" s="51"/>
      <c r="U35" s="52"/>
      <c r="V35" s="49"/>
      <c r="W35" s="49"/>
      <c r="X35" s="49"/>
      <c r="Z35" s="152">
        <v>0</v>
      </c>
      <c r="AA35" s="152"/>
      <c r="AB35" s="152"/>
      <c r="AC35" s="152">
        <v>0</v>
      </c>
      <c r="AD35" s="158"/>
      <c r="AE35" s="165" t="s">
        <v>101</v>
      </c>
      <c r="AF35" s="164">
        <v>3</v>
      </c>
      <c r="AG35" s="163">
        <v>110000</v>
      </c>
      <c r="AH35" s="163">
        <v>18000</v>
      </c>
      <c r="AI35" s="163">
        <v>245000</v>
      </c>
      <c r="AJ35" s="163">
        <v>40000</v>
      </c>
      <c r="AK35" s="163">
        <v>800</v>
      </c>
      <c r="AL35" s="163">
        <v>100</v>
      </c>
      <c r="AM35" s="163">
        <v>50000</v>
      </c>
      <c r="AN35" s="163">
        <v>8000</v>
      </c>
    </row>
    <row r="36" spans="2:40" ht="18" customHeight="1">
      <c r="B36" s="373" t="s">
        <v>9</v>
      </c>
      <c r="C36" s="374"/>
      <c r="D36" s="375"/>
      <c r="E36" s="17"/>
      <c r="F36" s="83"/>
      <c r="G36" s="379">
        <f>+G24+G26+G28+G30+G32+G34</f>
        <v>3340000</v>
      </c>
      <c r="H36" s="380"/>
      <c r="I36" s="4">
        <f>+I24+I26+I28+I30+I32+I34</f>
        <v>539000</v>
      </c>
      <c r="J36" s="80">
        <f>+J24+J26+J28+J30+J32+J34</f>
        <v>539000</v>
      </c>
      <c r="K36" s="4">
        <f>+K24+K26+K28+K30+K32+K34</f>
        <v>4418000</v>
      </c>
      <c r="L36" s="77"/>
      <c r="M36" s="40"/>
      <c r="N36" s="55"/>
      <c r="O36" s="50"/>
      <c r="P36" s="50"/>
      <c r="Q36" s="50"/>
      <c r="R36" s="50"/>
      <c r="S36" s="50"/>
      <c r="T36" s="51"/>
      <c r="U36" s="52" t="s">
        <v>13</v>
      </c>
      <c r="V36" s="49"/>
      <c r="W36" s="49"/>
      <c r="X36" s="49"/>
      <c r="Z36" s="150" t="s">
        <v>141</v>
      </c>
      <c r="AD36" s="158"/>
      <c r="AE36" s="165" t="s">
        <v>102</v>
      </c>
      <c r="AF36" s="164">
        <v>4</v>
      </c>
      <c r="AG36" s="163">
        <v>110000</v>
      </c>
      <c r="AH36" s="163">
        <v>18000</v>
      </c>
      <c r="AI36" s="163">
        <v>245000</v>
      </c>
      <c r="AJ36" s="163">
        <v>40000</v>
      </c>
      <c r="AK36" s="163">
        <v>800</v>
      </c>
      <c r="AL36" s="163">
        <v>100</v>
      </c>
      <c r="AM36" s="163">
        <v>50000</v>
      </c>
      <c r="AN36" s="163">
        <v>8000</v>
      </c>
    </row>
    <row r="37" spans="2:40" ht="18" customHeight="1">
      <c r="B37" s="376"/>
      <c r="C37" s="377"/>
      <c r="D37" s="378"/>
      <c r="E37" s="18"/>
      <c r="F37" s="85"/>
      <c r="G37" s="397">
        <f>+G25+G27+G29+G31+G33+G35</f>
        <v>3419500</v>
      </c>
      <c r="H37" s="398"/>
      <c r="I37" s="12">
        <f>+I25+I27+I29+I31+I33+I35</f>
        <v>552000</v>
      </c>
      <c r="J37" s="86">
        <f>+J25+J27+J29+J31+J33+J35</f>
        <v>552000</v>
      </c>
      <c r="K37" s="12">
        <f t="shared" ref="K37" si="3">+K25+K27+K29+K31+K33+K35</f>
        <v>4523500</v>
      </c>
      <c r="L37" s="81"/>
      <c r="M37" s="40"/>
      <c r="N37" s="50"/>
      <c r="O37" s="50"/>
      <c r="P37" s="50"/>
      <c r="Q37" s="50"/>
      <c r="R37" s="50"/>
      <c r="S37" s="50"/>
      <c r="T37" s="51"/>
      <c r="U37" s="52"/>
      <c r="V37" s="49"/>
      <c r="W37" s="49"/>
      <c r="X37" s="49"/>
      <c r="Z37" s="148">
        <v>1</v>
      </c>
      <c r="AD37" s="158"/>
      <c r="AE37" s="165" t="s">
        <v>103</v>
      </c>
      <c r="AF37" s="164">
        <v>5</v>
      </c>
      <c r="AG37" s="163">
        <v>110000</v>
      </c>
      <c r="AH37" s="163">
        <v>18000</v>
      </c>
      <c r="AI37" s="163">
        <v>245000</v>
      </c>
      <c r="AJ37" s="163">
        <v>40000</v>
      </c>
      <c r="AK37" s="163">
        <v>800</v>
      </c>
      <c r="AL37" s="163">
        <v>100</v>
      </c>
      <c r="AM37" s="163">
        <v>50000</v>
      </c>
      <c r="AN37" s="163">
        <v>8000</v>
      </c>
    </row>
    <row r="38" spans="2:40" ht="18" customHeight="1">
      <c r="B38" s="325" t="s">
        <v>29</v>
      </c>
      <c r="C38" s="326"/>
      <c r="D38" s="327"/>
      <c r="E38" s="499" t="s">
        <v>10</v>
      </c>
      <c r="F38" s="230">
        <v>120000</v>
      </c>
      <c r="G38" s="416">
        <f>ROUNDDOWN(F38/2,-3)</f>
        <v>60000</v>
      </c>
      <c r="H38" s="417"/>
      <c r="I38" s="84" t="s">
        <v>44</v>
      </c>
      <c r="J38" s="77" t="s">
        <v>45</v>
      </c>
      <c r="K38" s="84">
        <f>+G38</f>
        <v>60000</v>
      </c>
      <c r="L38" s="77"/>
      <c r="M38" s="498"/>
      <c r="N38" s="384" t="s">
        <v>152</v>
      </c>
      <c r="O38" s="385"/>
      <c r="P38" s="385"/>
      <c r="Q38" s="385"/>
      <c r="R38" s="385"/>
      <c r="S38" s="385"/>
      <c r="T38" s="385"/>
      <c r="U38" s="385"/>
      <c r="V38" s="385"/>
      <c r="W38" s="385"/>
      <c r="X38" s="385"/>
      <c r="Z38" s="149">
        <v>0</v>
      </c>
      <c r="AD38" s="158"/>
      <c r="AE38" s="165" t="s">
        <v>104</v>
      </c>
      <c r="AF38" s="164">
        <v>6</v>
      </c>
      <c r="AG38" s="163">
        <v>110000</v>
      </c>
      <c r="AH38" s="163">
        <v>18000</v>
      </c>
      <c r="AI38" s="163">
        <v>245000</v>
      </c>
      <c r="AJ38" s="163">
        <v>40000</v>
      </c>
      <c r="AK38" s="163">
        <v>800</v>
      </c>
      <c r="AL38" s="163">
        <v>100</v>
      </c>
      <c r="AM38" s="163">
        <v>50000</v>
      </c>
      <c r="AN38" s="163">
        <v>8000</v>
      </c>
    </row>
    <row r="39" spans="2:40" ht="18" customHeight="1">
      <c r="B39" s="328"/>
      <c r="C39" s="329"/>
      <c r="D39" s="330"/>
      <c r="E39" s="389"/>
      <c r="F39" s="231">
        <v>120000</v>
      </c>
      <c r="G39" s="386">
        <f>ROUNDDOWN(F39/2,-3)</f>
        <v>60000</v>
      </c>
      <c r="H39" s="387"/>
      <c r="I39" s="10" t="s">
        <v>45</v>
      </c>
      <c r="J39" s="87" t="s">
        <v>45</v>
      </c>
      <c r="K39" s="10">
        <f>SUM(G39:J39)</f>
        <v>60000</v>
      </c>
      <c r="L39" s="81"/>
      <c r="M39" s="498"/>
      <c r="N39" s="384"/>
      <c r="O39" s="385"/>
      <c r="P39" s="385"/>
      <c r="Q39" s="385"/>
      <c r="R39" s="385"/>
      <c r="S39" s="385"/>
      <c r="T39" s="385"/>
      <c r="U39" s="385"/>
      <c r="V39" s="385"/>
      <c r="W39" s="385"/>
      <c r="X39" s="385"/>
      <c r="AE39" s="165" t="s">
        <v>27</v>
      </c>
      <c r="AF39" s="164">
        <v>7</v>
      </c>
      <c r="AG39" s="163">
        <v>110000</v>
      </c>
      <c r="AH39" s="163">
        <v>18000</v>
      </c>
      <c r="AI39" s="163">
        <v>245000</v>
      </c>
      <c r="AJ39" s="163">
        <v>40000</v>
      </c>
      <c r="AK39" s="163">
        <v>800</v>
      </c>
      <c r="AL39" s="163">
        <v>100</v>
      </c>
      <c r="AM39" s="163">
        <v>50000</v>
      </c>
      <c r="AN39" s="163">
        <v>8000</v>
      </c>
    </row>
    <row r="40" spans="2:40" ht="21.95" customHeight="1">
      <c r="B40" s="390" t="s">
        <v>133</v>
      </c>
      <c r="C40" s="391"/>
      <c r="D40" s="392"/>
      <c r="E40" s="388" t="s">
        <v>11</v>
      </c>
      <c r="F40" s="230">
        <v>239000</v>
      </c>
      <c r="G40" s="379">
        <f>ROUNDDOWN(F40/3,-3)</f>
        <v>79000</v>
      </c>
      <c r="H40" s="380"/>
      <c r="I40" s="84" t="s">
        <v>45</v>
      </c>
      <c r="J40" s="77" t="s">
        <v>45</v>
      </c>
      <c r="K40" s="84">
        <f>+G40</f>
        <v>79000</v>
      </c>
      <c r="L40" s="77"/>
      <c r="M40" s="498"/>
      <c r="N40" s="385"/>
      <c r="O40" s="385"/>
      <c r="P40" s="385"/>
      <c r="Q40" s="385"/>
      <c r="R40" s="385"/>
      <c r="S40" s="385"/>
      <c r="T40" s="385"/>
      <c r="U40" s="385"/>
      <c r="V40" s="385"/>
      <c r="W40" s="385"/>
      <c r="X40" s="385"/>
      <c r="AE40" s="165" t="s">
        <v>26</v>
      </c>
      <c r="AF40" s="164">
        <v>8</v>
      </c>
      <c r="AG40" s="163">
        <v>110000</v>
      </c>
      <c r="AH40" s="163">
        <v>18000</v>
      </c>
      <c r="AI40" s="163">
        <v>245000</v>
      </c>
      <c r="AJ40" s="163">
        <v>40000</v>
      </c>
      <c r="AK40" s="163">
        <v>800</v>
      </c>
      <c r="AL40" s="163">
        <v>100</v>
      </c>
      <c r="AM40" s="163">
        <v>50000</v>
      </c>
      <c r="AN40" s="163">
        <v>8000</v>
      </c>
    </row>
    <row r="41" spans="2:40" ht="21.95" customHeight="1">
      <c r="B41" s="393"/>
      <c r="C41" s="394"/>
      <c r="D41" s="395"/>
      <c r="E41" s="389"/>
      <c r="F41" s="231">
        <v>239000</v>
      </c>
      <c r="G41" s="386">
        <f>ROUNDDOWN(F41/3,-3)</f>
        <v>79000</v>
      </c>
      <c r="H41" s="387"/>
      <c r="I41" s="10" t="s">
        <v>44</v>
      </c>
      <c r="J41" s="87" t="s">
        <v>45</v>
      </c>
      <c r="K41" s="10">
        <f>SUM(G41:J41)</f>
        <v>79000</v>
      </c>
      <c r="L41" s="81"/>
      <c r="M41" s="32"/>
      <c r="N41" s="5"/>
      <c r="O41" s="5"/>
      <c r="P41" s="5"/>
      <c r="Q41" s="5"/>
      <c r="R41" s="5"/>
      <c r="S41" s="5"/>
      <c r="T41" s="5"/>
      <c r="U41" s="5"/>
      <c r="V41" s="5"/>
      <c r="W41" s="5"/>
      <c r="X41" s="5"/>
      <c r="AE41" s="165" t="s">
        <v>25</v>
      </c>
      <c r="AF41" s="164">
        <v>9</v>
      </c>
      <c r="AG41" s="163">
        <v>110000</v>
      </c>
      <c r="AH41" s="163">
        <v>18000</v>
      </c>
      <c r="AI41" s="163">
        <v>245000</v>
      </c>
      <c r="AJ41" s="163">
        <v>40000</v>
      </c>
      <c r="AK41" s="163">
        <v>800</v>
      </c>
      <c r="AL41" s="163">
        <v>100</v>
      </c>
      <c r="AM41" s="163">
        <v>50000</v>
      </c>
      <c r="AN41" s="163">
        <v>8000</v>
      </c>
    </row>
    <row r="42" spans="2:40" ht="21.75" customHeight="1">
      <c r="B42" s="420" t="s">
        <v>31</v>
      </c>
      <c r="C42" s="421"/>
      <c r="D42" s="422"/>
      <c r="E42" s="388" t="s">
        <v>14</v>
      </c>
      <c r="F42" s="232">
        <v>68000</v>
      </c>
      <c r="G42" s="379">
        <f>ROUNDDOWN(F42/3,-3)</f>
        <v>22000</v>
      </c>
      <c r="H42" s="380"/>
      <c r="I42" s="4" t="s">
        <v>45</v>
      </c>
      <c r="J42" s="80" t="s">
        <v>45</v>
      </c>
      <c r="K42" s="4">
        <f>+G42</f>
        <v>22000</v>
      </c>
      <c r="L42" s="77"/>
      <c r="M42" s="32" t="s">
        <v>21</v>
      </c>
      <c r="N42" s="396" t="s">
        <v>153</v>
      </c>
      <c r="O42" s="396"/>
      <c r="P42" s="396"/>
      <c r="Q42" s="396"/>
      <c r="R42" s="396"/>
      <c r="S42" s="396"/>
      <c r="T42" s="396"/>
      <c r="U42" s="396"/>
      <c r="V42" s="396"/>
      <c r="W42" s="396"/>
      <c r="X42" s="396"/>
      <c r="AE42" s="165" t="s">
        <v>24</v>
      </c>
      <c r="AF42" s="164">
        <v>10</v>
      </c>
      <c r="AG42" s="163">
        <v>110000</v>
      </c>
      <c r="AH42" s="163">
        <v>18000</v>
      </c>
      <c r="AI42" s="163">
        <v>245000</v>
      </c>
      <c r="AJ42" s="163">
        <v>40000</v>
      </c>
      <c r="AK42" s="163">
        <v>800</v>
      </c>
      <c r="AL42" s="163">
        <v>100</v>
      </c>
      <c r="AM42" s="163">
        <v>50000</v>
      </c>
      <c r="AN42" s="163">
        <v>8000</v>
      </c>
    </row>
    <row r="43" spans="2:40" ht="21" customHeight="1">
      <c r="B43" s="423"/>
      <c r="C43" s="424"/>
      <c r="D43" s="425"/>
      <c r="E43" s="426"/>
      <c r="F43" s="233">
        <v>68000</v>
      </c>
      <c r="G43" s="397">
        <f>ROUNDDOWN(F43/3,-3)</f>
        <v>22000</v>
      </c>
      <c r="H43" s="398"/>
      <c r="I43" s="11" t="s">
        <v>45</v>
      </c>
      <c r="J43" s="12" t="s">
        <v>45</v>
      </c>
      <c r="K43" s="12">
        <f>SUM(G43:J43)</f>
        <v>22000</v>
      </c>
      <c r="L43" s="81"/>
      <c r="M43" s="32"/>
      <c r="N43" s="396"/>
      <c r="O43" s="396"/>
      <c r="P43" s="396"/>
      <c r="Q43" s="396"/>
      <c r="R43" s="396"/>
      <c r="S43" s="396"/>
      <c r="T43" s="396"/>
      <c r="U43" s="396"/>
      <c r="V43" s="396"/>
      <c r="W43" s="396"/>
      <c r="X43" s="396"/>
      <c r="AE43" s="165" t="s">
        <v>22</v>
      </c>
      <c r="AF43" s="164">
        <v>11</v>
      </c>
      <c r="AG43" s="163">
        <v>110000</v>
      </c>
      <c r="AH43" s="163">
        <v>18000</v>
      </c>
      <c r="AI43" s="163">
        <v>245000</v>
      </c>
      <c r="AJ43" s="163">
        <v>40000</v>
      </c>
      <c r="AK43" s="163">
        <v>800</v>
      </c>
      <c r="AL43" s="163">
        <v>100</v>
      </c>
      <c r="AM43" s="163">
        <v>50000</v>
      </c>
      <c r="AN43" s="163">
        <v>8000</v>
      </c>
    </row>
    <row r="44" spans="2:40" ht="19.5" customHeight="1">
      <c r="B44" s="414" t="s">
        <v>5</v>
      </c>
      <c r="C44" s="414"/>
      <c r="D44" s="414"/>
      <c r="E44" s="141"/>
      <c r="F44" s="72"/>
      <c r="G44" s="416">
        <f>+G36+G38+G40+G42</f>
        <v>3501000</v>
      </c>
      <c r="H44" s="417"/>
      <c r="I44" s="90">
        <f>+I36</f>
        <v>539000</v>
      </c>
      <c r="J44" s="90">
        <f>+J36</f>
        <v>539000</v>
      </c>
      <c r="K44" s="90">
        <f>+K36+K38+K40+K42</f>
        <v>4579000</v>
      </c>
      <c r="L44" s="77"/>
      <c r="M44" s="53"/>
      <c r="N44" s="54"/>
      <c r="O44" s="49"/>
      <c r="P44" s="49"/>
      <c r="Q44" s="49"/>
      <c r="R44" s="49"/>
      <c r="S44" s="49"/>
      <c r="T44" s="49"/>
      <c r="U44" s="49"/>
      <c r="V44" s="49"/>
      <c r="W44" s="49"/>
      <c r="X44" s="49"/>
      <c r="AE44" s="165" t="s">
        <v>23</v>
      </c>
      <c r="AF44" s="164">
        <v>12</v>
      </c>
      <c r="AG44" s="163">
        <v>110000</v>
      </c>
      <c r="AH44" s="163">
        <v>18000</v>
      </c>
      <c r="AI44" s="163">
        <v>245000</v>
      </c>
      <c r="AJ44" s="163">
        <v>40000</v>
      </c>
      <c r="AK44" s="163">
        <v>800</v>
      </c>
      <c r="AL44" s="163">
        <v>100</v>
      </c>
      <c r="AM44" s="163">
        <v>50000</v>
      </c>
      <c r="AN44" s="163">
        <v>8000</v>
      </c>
    </row>
    <row r="45" spans="2:40" ht="21" customHeight="1" thickBot="1">
      <c r="B45" s="415"/>
      <c r="C45" s="415"/>
      <c r="D45" s="415"/>
      <c r="E45" s="74"/>
      <c r="F45" s="74"/>
      <c r="G45" s="486">
        <f>+G37+G39+G41+G43</f>
        <v>3580500</v>
      </c>
      <c r="H45" s="487"/>
      <c r="I45" s="25">
        <f>+I37</f>
        <v>552000</v>
      </c>
      <c r="J45" s="25">
        <f>+J37</f>
        <v>552000</v>
      </c>
      <c r="K45" s="25">
        <f>+K37+K39+K41+K43</f>
        <v>4684500</v>
      </c>
      <c r="L45" s="81"/>
      <c r="M45" s="53"/>
      <c r="N45" s="54"/>
      <c r="O45" s="49"/>
      <c r="P45" s="49"/>
      <c r="Q45" s="49"/>
      <c r="R45" s="49"/>
      <c r="S45" s="49"/>
      <c r="T45" s="49"/>
      <c r="U45" s="49"/>
      <c r="V45" s="49"/>
      <c r="W45" s="49"/>
      <c r="X45" s="49"/>
      <c r="AE45" s="165"/>
      <c r="AF45" s="164"/>
      <c r="AG45" s="163"/>
      <c r="AH45" s="163"/>
      <c r="AI45" s="163"/>
      <c r="AJ45" s="163"/>
      <c r="AK45" s="163"/>
      <c r="AL45" s="163"/>
      <c r="AM45" s="163"/>
      <c r="AN45" s="163"/>
    </row>
    <row r="46" spans="2:40" ht="18" customHeight="1" thickTop="1">
      <c r="B46" s="401" t="s">
        <v>73</v>
      </c>
      <c r="C46" s="402"/>
      <c r="D46" s="403"/>
      <c r="E46" s="89"/>
      <c r="F46" s="227">
        <v>2</v>
      </c>
      <c r="G46" s="407"/>
      <c r="H46" s="408"/>
      <c r="I46" s="78"/>
      <c r="J46" s="81"/>
      <c r="K46" s="78"/>
      <c r="L46" s="81"/>
      <c r="M46" s="53"/>
      <c r="N46" s="384" t="s">
        <v>151</v>
      </c>
      <c r="O46" s="384"/>
      <c r="P46" s="384"/>
      <c r="Q46" s="384"/>
      <c r="R46" s="384"/>
      <c r="S46" s="384"/>
      <c r="T46" s="384"/>
      <c r="U46" s="384"/>
      <c r="V46" s="49"/>
      <c r="W46" s="49"/>
      <c r="X46" s="49"/>
      <c r="AE46" s="165"/>
      <c r="AF46" s="164"/>
      <c r="AG46" s="163"/>
      <c r="AH46" s="163"/>
      <c r="AI46" s="163"/>
      <c r="AJ46" s="163"/>
      <c r="AK46" s="163"/>
      <c r="AL46" s="163"/>
      <c r="AM46" s="163"/>
      <c r="AN46" s="163"/>
    </row>
    <row r="47" spans="2:40" ht="18" customHeight="1">
      <c r="B47" s="404"/>
      <c r="C47" s="405"/>
      <c r="D47" s="406"/>
      <c r="E47" s="73"/>
      <c r="F47" s="226">
        <v>2.2999999999999998</v>
      </c>
      <c r="G47" s="386"/>
      <c r="H47" s="387"/>
      <c r="I47" s="10"/>
      <c r="J47" s="87"/>
      <c r="K47" s="10"/>
      <c r="L47" s="81"/>
      <c r="M47" s="53"/>
      <c r="N47" s="384"/>
      <c r="O47" s="384"/>
      <c r="P47" s="384"/>
      <c r="Q47" s="384"/>
      <c r="R47" s="384"/>
      <c r="S47" s="384"/>
      <c r="T47" s="384"/>
      <c r="U47" s="384"/>
      <c r="V47" s="49"/>
      <c r="W47" s="49"/>
      <c r="X47" s="49"/>
    </row>
    <row r="48" spans="2:40" ht="18" customHeight="1">
      <c r="B48" s="390" t="s">
        <v>74</v>
      </c>
      <c r="C48" s="391"/>
      <c r="D48" s="392"/>
      <c r="E48" s="89"/>
      <c r="F48" s="227">
        <v>13.4</v>
      </c>
      <c r="G48" s="412"/>
      <c r="H48" s="413"/>
      <c r="I48" s="78"/>
      <c r="J48" s="81"/>
      <c r="K48" s="78"/>
      <c r="L48" s="81"/>
      <c r="M48" s="53"/>
      <c r="N48" s="384"/>
      <c r="O48" s="384"/>
      <c r="P48" s="384"/>
      <c r="Q48" s="384"/>
      <c r="R48" s="384"/>
      <c r="S48" s="384"/>
      <c r="T48" s="384"/>
      <c r="U48" s="384"/>
      <c r="V48" s="49"/>
      <c r="W48" s="49"/>
      <c r="X48" s="49"/>
    </row>
    <row r="49" spans="2:24" ht="18" customHeight="1">
      <c r="B49" s="409"/>
      <c r="C49" s="410"/>
      <c r="D49" s="411"/>
      <c r="E49" s="20"/>
      <c r="F49" s="234">
        <v>13.4</v>
      </c>
      <c r="G49" s="397"/>
      <c r="H49" s="398"/>
      <c r="I49" s="12"/>
      <c r="J49" s="86"/>
      <c r="K49" s="12"/>
      <c r="L49" s="81"/>
      <c r="M49" s="53"/>
      <c r="N49" s="384"/>
      <c r="O49" s="384"/>
      <c r="P49" s="384"/>
      <c r="Q49" s="384"/>
      <c r="R49" s="384"/>
      <c r="S49" s="384"/>
      <c r="T49" s="384"/>
      <c r="U49" s="384"/>
      <c r="V49" s="49"/>
      <c r="W49" s="49"/>
      <c r="X49" s="49"/>
    </row>
    <row r="50" spans="2:24" ht="6.75" customHeight="1"/>
    <row r="51" spans="2:24" ht="15.95" customHeight="1">
      <c r="B51" s="399" t="s">
        <v>75</v>
      </c>
      <c r="C51" s="399"/>
      <c r="D51" s="399"/>
      <c r="E51" s="399"/>
      <c r="F51" s="399"/>
      <c r="G51" s="399"/>
      <c r="H51" s="399"/>
      <c r="I51" s="399"/>
      <c r="J51" s="399"/>
      <c r="K51" s="399"/>
      <c r="L51" s="119"/>
    </row>
    <row r="52" spans="2:24" ht="20.100000000000001" customHeight="1">
      <c r="B52" s="400" t="s">
        <v>30</v>
      </c>
      <c r="C52" s="400"/>
      <c r="D52" s="400"/>
      <c r="E52" s="400"/>
      <c r="F52" s="400"/>
      <c r="G52" s="400"/>
      <c r="H52" s="116"/>
      <c r="I52" s="21"/>
      <c r="J52" s="21"/>
      <c r="K52" s="1"/>
      <c r="L52" s="127"/>
    </row>
    <row r="53" spans="2:24">
      <c r="K53" s="207">
        <f>+K44-K45</f>
        <v>-105500</v>
      </c>
    </row>
  </sheetData>
  <mergeCells count="71">
    <mergeCell ref="B52:G52"/>
    <mergeCell ref="M38:M40"/>
    <mergeCell ref="N38:X40"/>
    <mergeCell ref="B40:D41"/>
    <mergeCell ref="E40:E41"/>
    <mergeCell ref="B42:D43"/>
    <mergeCell ref="E42:E43"/>
    <mergeCell ref="B38:D39"/>
    <mergeCell ref="E38:E39"/>
    <mergeCell ref="N46:U49"/>
    <mergeCell ref="B44:D45"/>
    <mergeCell ref="B46:D47"/>
    <mergeCell ref="B48:D49"/>
    <mergeCell ref="B51:K51"/>
    <mergeCell ref="N42:X43"/>
    <mergeCell ref="G42:H42"/>
    <mergeCell ref="B32:D33"/>
    <mergeCell ref="E32:E33"/>
    <mergeCell ref="B34:D35"/>
    <mergeCell ref="E34:E35"/>
    <mergeCell ref="B36:D37"/>
    <mergeCell ref="B26:D27"/>
    <mergeCell ref="E26:E27"/>
    <mergeCell ref="M26:M30"/>
    <mergeCell ref="B28:D29"/>
    <mergeCell ref="E28:E29"/>
    <mergeCell ref="B30:D31"/>
    <mergeCell ref="E30:E31"/>
    <mergeCell ref="G26:H26"/>
    <mergeCell ref="G27:H27"/>
    <mergeCell ref="G28:H28"/>
    <mergeCell ref="G29:H29"/>
    <mergeCell ref="G30:H30"/>
    <mergeCell ref="G31:H31"/>
    <mergeCell ref="B24:D25"/>
    <mergeCell ref="E24:E25"/>
    <mergeCell ref="J4:K4"/>
    <mergeCell ref="B20:K20"/>
    <mergeCell ref="B23:D23"/>
    <mergeCell ref="G24:H24"/>
    <mergeCell ref="G25:H25"/>
    <mergeCell ref="C17:D17"/>
    <mergeCell ref="G39:H39"/>
    <mergeCell ref="G40:H40"/>
    <mergeCell ref="G41:H41"/>
    <mergeCell ref="G32:H32"/>
    <mergeCell ref="G33:H33"/>
    <mergeCell ref="G34:H34"/>
    <mergeCell ref="G35:H35"/>
    <mergeCell ref="G36:H36"/>
    <mergeCell ref="AM31:AN31"/>
    <mergeCell ref="G48:H48"/>
    <mergeCell ref="G49:H49"/>
    <mergeCell ref="G23:H23"/>
    <mergeCell ref="G10:K10"/>
    <mergeCell ref="I12:J12"/>
    <mergeCell ref="G17:K17"/>
    <mergeCell ref="B18:K18"/>
    <mergeCell ref="B19:K19"/>
    <mergeCell ref="G43:H43"/>
    <mergeCell ref="G45:H45"/>
    <mergeCell ref="G44:H44"/>
    <mergeCell ref="G46:H46"/>
    <mergeCell ref="G47:H47"/>
    <mergeCell ref="G37:H37"/>
    <mergeCell ref="G38:H38"/>
    <mergeCell ref="N24:W25"/>
    <mergeCell ref="AA31:AB31"/>
    <mergeCell ref="AG31:AH31"/>
    <mergeCell ref="AI31:AJ31"/>
    <mergeCell ref="AK31:AL31"/>
  </mergeCells>
  <phoneticPr fontId="2"/>
  <conditionalFormatting sqref="C17">
    <cfRule type="cellIs" dxfId="31" priority="18" operator="equal">
      <formula>""</formula>
    </cfRule>
  </conditionalFormatting>
  <conditionalFormatting sqref="C17:D17">
    <cfRule type="containsBlanks" dxfId="30" priority="6">
      <formula>LEN(TRIM(C17))=0</formula>
    </cfRule>
  </conditionalFormatting>
  <conditionalFormatting sqref="D15">
    <cfRule type="containsBlanks" dxfId="29" priority="22">
      <formula>LEN(TRIM(D15))=0</formula>
    </cfRule>
    <cfRule type="containsBlanks" dxfId="28" priority="23">
      <formula>LEN(TRIM(D15))=0</formula>
    </cfRule>
  </conditionalFormatting>
  <conditionalFormatting sqref="D8:E8">
    <cfRule type="containsBlanks" dxfId="27" priority="28">
      <formula>LEN(TRIM(D8))=0</formula>
    </cfRule>
  </conditionalFormatting>
  <conditionalFormatting sqref="F17">
    <cfRule type="containsBlanks" dxfId="26" priority="7">
      <formula>LEN(TRIM(F17))=0</formula>
    </cfRule>
    <cfRule type="containsBlanks" dxfId="25" priority="19">
      <formula>LEN(TRIM(F17))=0</formula>
    </cfRule>
    <cfRule type="timePeriod" dxfId="24" priority="20" timePeriod="yesterday">
      <formula>FLOOR(F17,1)=TODAY()-1</formula>
    </cfRule>
    <cfRule type="containsBlanks" dxfId="23" priority="21">
      <formula>LEN(TRIM(F17))=0</formula>
    </cfRule>
  </conditionalFormatting>
  <conditionalFormatting sqref="F22">
    <cfRule type="containsBlanks" dxfId="22" priority="16">
      <formula>LEN(TRIM(F22))=0</formula>
    </cfRule>
    <cfRule type="cellIs" dxfId="21" priority="17" operator="equal">
      <formula>""</formula>
    </cfRule>
  </conditionalFormatting>
  <conditionalFormatting sqref="F24:F25">
    <cfRule type="containsBlanks" dxfId="20" priority="12">
      <formula>LEN(TRIM(F24))=0</formula>
    </cfRule>
    <cfRule type="containsBlanks" dxfId="19" priority="13">
      <formula>LEN(TRIM(F24))=0</formula>
    </cfRule>
    <cfRule type="cellIs" dxfId="18" priority="38" operator="equal">
      <formula>""</formula>
    </cfRule>
  </conditionalFormatting>
  <conditionalFormatting sqref="F26:F33">
    <cfRule type="containsBlanks" dxfId="17" priority="1">
      <formula>LEN(TRIM(F26))=0</formula>
    </cfRule>
    <cfRule type="containsBlanks" dxfId="16" priority="11">
      <formula>LEN(TRIM(F26))=0</formula>
    </cfRule>
  </conditionalFormatting>
  <conditionalFormatting sqref="F34:F35">
    <cfRule type="containsBlanks" dxfId="15" priority="8">
      <formula>LEN(TRIM(F34))=0</formula>
    </cfRule>
    <cfRule type="cellIs" dxfId="14" priority="29" operator="equal">
      <formula>""</formula>
    </cfRule>
  </conditionalFormatting>
  <conditionalFormatting sqref="F38:F43">
    <cfRule type="containsBlanks" dxfId="13" priority="4">
      <formula>LEN(TRIM(F38))=0</formula>
    </cfRule>
    <cfRule type="containsBlanks" dxfId="12" priority="10">
      <formula>LEN(TRIM(F38))=0</formula>
    </cfRule>
  </conditionalFormatting>
  <conditionalFormatting sqref="F46:F49">
    <cfRule type="containsBlanks" dxfId="11" priority="2">
      <formula>LEN(TRIM(F46))=0</formula>
    </cfRule>
    <cfRule type="containsBlanks" priority="3">
      <formula>LEN(TRIM(F46))=0</formula>
    </cfRule>
    <cfRule type="containsBlanks" dxfId="10" priority="9">
      <formula>LEN(TRIM(F46))=0</formula>
    </cfRule>
  </conditionalFormatting>
  <conditionalFormatting sqref="G10">
    <cfRule type="cellIs" dxfId="9" priority="34" operator="equal">
      <formula>""</formula>
    </cfRule>
  </conditionalFormatting>
  <conditionalFormatting sqref="G12">
    <cfRule type="containsBlanks" dxfId="8" priority="24">
      <formula>LEN(TRIM(G12))=0</formula>
    </cfRule>
    <cfRule type="timePeriod" dxfId="7" priority="25" timePeriod="yesterday">
      <formula>FLOOR(G12,1)=TODAY()-1</formula>
    </cfRule>
    <cfRule type="containsBlanks" dxfId="6" priority="26">
      <formula>LEN(TRIM(G12))=0</formula>
    </cfRule>
  </conditionalFormatting>
  <conditionalFormatting sqref="I12">
    <cfRule type="cellIs" dxfId="5" priority="33" operator="equal">
      <formula>""</formula>
    </cfRule>
  </conditionalFormatting>
  <conditionalFormatting sqref="J4:K4">
    <cfRule type="containsBlanks" dxfId="4" priority="27">
      <formula>LEN(TRIM(J4))=0</formula>
    </cfRule>
  </conditionalFormatting>
  <dataValidations count="4">
    <dataValidation type="list" allowBlank="1" showInputMessage="1" showErrorMessage="1" sqref="T10:T11" xr:uid="{00000000-0002-0000-0200-000000000000}">
      <formula1>$Z$23:$Z$26</formula1>
    </dataValidation>
    <dataValidation type="list" allowBlank="1" showInputMessage="1" showErrorMessage="1" sqref="F22" xr:uid="{00000000-0002-0000-0200-000001000000}">
      <formula1>$AE$33:$AE$46</formula1>
    </dataValidation>
    <dataValidation type="list" allowBlank="1" showInputMessage="1" showErrorMessage="1" sqref="F24:F25" xr:uid="{00000000-0002-0000-0200-000002000000}">
      <formula1>$AC$32:$AC$36</formula1>
    </dataValidation>
    <dataValidation type="list" allowBlank="1" showInputMessage="1" showErrorMessage="1" sqref="F34:F35" xr:uid="{00000000-0002-0000-0200-000003000000}">
      <formula1>$Z$37:$Z$38</formula1>
    </dataValidation>
  </dataValidations>
  <printOptions horizontalCentered="1"/>
  <pageMargins left="0.95" right="0.43" top="0.61" bottom="0.42" header="0.36" footer="0.28000000000000003"/>
  <pageSetup paperSize="8" scale="88" firstPageNumber="39" orientation="landscape" useFirstPageNumber="1" r:id="rId1"/>
  <headerFooter>
    <oddHeader>&amp;C&amp;12【記載例】</oddHeader>
  </headerFooter>
  <colBreaks count="1" manualBreakCount="1">
    <brk id="12" min="1" max="51"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fitToPage="1"/>
  </sheetPr>
  <dimension ref="B1:AB47"/>
  <sheetViews>
    <sheetView zoomScaleNormal="100" zoomScaleSheetLayoutView="100" workbookViewId="0">
      <selection activeCell="H22" sqref="H22"/>
    </sheetView>
  </sheetViews>
  <sheetFormatPr defaultRowHeight="13.5"/>
  <cols>
    <col min="1" max="1" width="1.7109375" style="57" customWidth="1"/>
    <col min="2" max="2" width="2.28515625" style="57" customWidth="1"/>
    <col min="3" max="3" width="11.5703125" style="57" customWidth="1"/>
    <col min="4" max="4" width="9.28515625" style="57" customWidth="1"/>
    <col min="5" max="16" width="6.7109375" style="57" customWidth="1"/>
    <col min="17" max="17" width="3.7109375" style="57" bestFit="1" customWidth="1"/>
    <col min="18" max="16384" width="9.140625" style="57"/>
  </cols>
  <sheetData>
    <row r="1" spans="2:28" ht="24.75" customHeight="1">
      <c r="B1" s="95" t="s">
        <v>77</v>
      </c>
      <c r="C1" s="1"/>
      <c r="D1" s="1"/>
      <c r="E1" s="1"/>
      <c r="F1" s="1"/>
      <c r="G1" s="1"/>
      <c r="H1" s="1"/>
      <c r="I1" s="1"/>
      <c r="J1" s="92"/>
      <c r="K1" s="93" t="s">
        <v>59</v>
      </c>
      <c r="L1" s="1"/>
      <c r="N1" s="58" t="s">
        <v>60</v>
      </c>
      <c r="O1" s="1"/>
      <c r="P1" s="1"/>
      <c r="R1" s="59"/>
      <c r="S1" s="59"/>
      <c r="T1" s="59"/>
      <c r="U1" s="59"/>
      <c r="V1" s="59"/>
      <c r="W1" s="59"/>
      <c r="X1" s="60"/>
      <c r="Y1" s="60"/>
      <c r="Z1" s="60"/>
      <c r="AA1" s="60"/>
      <c r="AB1" s="60"/>
    </row>
    <row r="2" spans="2:28" ht="20.25" customHeight="1">
      <c r="B2" s="461" t="s">
        <v>47</v>
      </c>
      <c r="C2" s="462"/>
      <c r="D2" s="463"/>
      <c r="E2" s="96" t="s">
        <v>48</v>
      </c>
      <c r="F2" s="96" t="s">
        <v>49</v>
      </c>
      <c r="G2" s="96" t="s">
        <v>50</v>
      </c>
      <c r="H2" s="96" t="s">
        <v>51</v>
      </c>
      <c r="I2" s="96" t="s">
        <v>52</v>
      </c>
      <c r="J2" s="96" t="s">
        <v>53</v>
      </c>
      <c r="K2" s="96" t="s">
        <v>78</v>
      </c>
      <c r="L2" s="96" t="s">
        <v>79</v>
      </c>
      <c r="M2" s="96" t="s">
        <v>80</v>
      </c>
      <c r="N2" s="96" t="s">
        <v>54</v>
      </c>
      <c r="O2" s="96" t="s">
        <v>55</v>
      </c>
      <c r="P2" s="96" t="s">
        <v>56</v>
      </c>
      <c r="R2" s="59"/>
      <c r="S2" s="59"/>
      <c r="T2" s="59"/>
      <c r="U2" s="59"/>
      <c r="V2" s="59"/>
      <c r="W2" s="59"/>
      <c r="X2" s="60"/>
      <c r="Y2" s="60"/>
      <c r="Z2" s="60"/>
      <c r="AA2" s="60"/>
      <c r="AB2" s="60"/>
    </row>
    <row r="3" spans="2:28" ht="21.95" customHeight="1">
      <c r="B3" s="445" t="s">
        <v>57</v>
      </c>
      <c r="C3" s="446"/>
      <c r="D3" s="447"/>
      <c r="E3" s="166"/>
      <c r="F3" s="166"/>
      <c r="G3" s="166"/>
      <c r="H3" s="166"/>
      <c r="I3" s="166"/>
      <c r="J3" s="167" t="s">
        <v>108</v>
      </c>
      <c r="K3" s="166"/>
      <c r="L3" s="166"/>
      <c r="M3" s="166"/>
      <c r="N3" s="166"/>
      <c r="O3" s="166"/>
      <c r="P3" s="166"/>
      <c r="R3" s="61"/>
      <c r="S3" s="59"/>
      <c r="T3" s="59"/>
      <c r="U3" s="59"/>
      <c r="V3" s="59"/>
      <c r="W3" s="59"/>
      <c r="X3" s="60"/>
      <c r="Y3" s="60"/>
      <c r="Z3" s="60"/>
      <c r="AA3" s="60"/>
      <c r="AB3" s="60"/>
    </row>
    <row r="4" spans="2:28" ht="21.95" customHeight="1">
      <c r="B4" s="110"/>
      <c r="C4" s="500"/>
      <c r="D4" s="501"/>
      <c r="E4" s="168"/>
      <c r="F4" s="168"/>
      <c r="G4" s="169"/>
      <c r="H4" s="170"/>
      <c r="I4" s="170" t="s">
        <v>124</v>
      </c>
      <c r="J4" s="168"/>
      <c r="K4" s="168"/>
      <c r="L4" s="168"/>
      <c r="M4" s="168"/>
      <c r="N4" s="170"/>
      <c r="O4" s="170"/>
      <c r="P4" s="170"/>
      <c r="R4" s="61"/>
      <c r="S4" s="59"/>
      <c r="T4" s="59"/>
      <c r="U4" s="59"/>
      <c r="V4" s="59"/>
      <c r="W4" s="59"/>
      <c r="X4" s="60"/>
      <c r="Y4" s="60"/>
      <c r="Z4" s="60"/>
      <c r="AA4" s="60"/>
      <c r="AB4" s="60"/>
    </row>
    <row r="5" spans="2:28" ht="21.95" customHeight="1">
      <c r="B5" s="97"/>
      <c r="C5" s="502"/>
      <c r="D5" s="503"/>
      <c r="E5" s="171"/>
      <c r="F5" s="171"/>
      <c r="G5" s="172"/>
      <c r="H5" s="172"/>
      <c r="I5" s="172"/>
      <c r="J5" s="172"/>
      <c r="K5" s="171"/>
      <c r="L5" s="171"/>
      <c r="M5" s="171"/>
      <c r="N5" s="171"/>
      <c r="O5" s="171"/>
      <c r="P5" s="171"/>
      <c r="R5" s="59"/>
      <c r="S5" s="59"/>
      <c r="T5" s="59"/>
      <c r="U5" s="59"/>
      <c r="V5" s="59"/>
      <c r="W5" s="59"/>
      <c r="X5" s="60"/>
      <c r="Y5" s="60"/>
      <c r="Z5" s="60"/>
      <c r="AA5" s="60"/>
      <c r="AB5" s="60"/>
    </row>
    <row r="6" spans="2:28" ht="21.95" customHeight="1">
      <c r="B6" s="445" t="s">
        <v>58</v>
      </c>
      <c r="C6" s="446"/>
      <c r="D6" s="447"/>
      <c r="E6" s="167"/>
      <c r="F6" s="167"/>
      <c r="G6" s="167"/>
      <c r="H6" s="167"/>
      <c r="I6" s="167"/>
      <c r="J6" s="167"/>
      <c r="K6" s="167"/>
      <c r="L6" s="167"/>
      <c r="M6" s="167"/>
      <c r="N6" s="167"/>
      <c r="O6" s="167"/>
      <c r="P6" s="167"/>
      <c r="Q6" s="91"/>
      <c r="R6" s="92"/>
      <c r="S6" s="93"/>
      <c r="T6" s="92"/>
      <c r="U6" s="92"/>
      <c r="V6" s="92"/>
      <c r="W6" s="92"/>
      <c r="X6" s="94"/>
      <c r="Y6" s="60"/>
      <c r="Z6" s="60"/>
      <c r="AA6" s="60"/>
      <c r="AB6" s="60"/>
    </row>
    <row r="7" spans="2:28" ht="21.95" customHeight="1">
      <c r="B7" s="520" t="s">
        <v>81</v>
      </c>
      <c r="C7" s="521"/>
      <c r="D7" s="522"/>
      <c r="E7" s="170"/>
      <c r="F7" s="170"/>
      <c r="G7" s="170"/>
      <c r="H7" s="169" t="s">
        <v>109</v>
      </c>
      <c r="I7" s="169"/>
      <c r="J7" s="169"/>
      <c r="K7" s="523" t="s">
        <v>110</v>
      </c>
      <c r="L7" s="523"/>
      <c r="M7" s="523"/>
      <c r="N7" s="170"/>
      <c r="O7" s="170"/>
      <c r="P7" s="170"/>
    </row>
    <row r="8" spans="2:28" ht="21.95" customHeight="1">
      <c r="B8" s="520"/>
      <c r="C8" s="521"/>
      <c r="D8" s="522"/>
      <c r="E8" s="170"/>
      <c r="F8" s="170"/>
      <c r="G8" s="170"/>
      <c r="H8" s="170"/>
      <c r="I8" s="170"/>
      <c r="J8" s="170"/>
      <c r="K8" s="170"/>
      <c r="L8" s="170"/>
      <c r="M8" s="170"/>
      <c r="N8" s="170"/>
      <c r="O8" s="170"/>
      <c r="P8" s="170"/>
    </row>
    <row r="9" spans="2:28" ht="18.75" customHeight="1">
      <c r="B9" s="520"/>
      <c r="C9" s="521"/>
      <c r="D9" s="522"/>
      <c r="E9" s="173"/>
      <c r="F9" s="173"/>
      <c r="G9" s="174" t="s">
        <v>111</v>
      </c>
      <c r="H9" s="174" t="s">
        <v>112</v>
      </c>
      <c r="I9" s="174"/>
      <c r="J9" s="174"/>
      <c r="K9" s="174" t="s">
        <v>82</v>
      </c>
      <c r="L9" s="174"/>
      <c r="M9" s="174"/>
      <c r="N9" s="173"/>
      <c r="O9" s="173"/>
      <c r="P9" s="173"/>
    </row>
    <row r="10" spans="2:28" ht="21.95" customHeight="1">
      <c r="B10" s="524" t="s">
        <v>67</v>
      </c>
      <c r="C10" s="525"/>
      <c r="D10" s="526"/>
      <c r="E10" s="175"/>
      <c r="F10" s="175"/>
      <c r="G10" s="175"/>
      <c r="H10" s="175"/>
      <c r="I10" s="175"/>
      <c r="J10" s="175"/>
      <c r="K10" s="175" t="s">
        <v>113</v>
      </c>
      <c r="L10" s="175"/>
      <c r="M10" s="175"/>
      <c r="N10" s="175"/>
      <c r="O10" s="175"/>
      <c r="P10" s="175"/>
    </row>
    <row r="11" spans="2:28" ht="21.95" customHeight="1">
      <c r="B11" s="520"/>
      <c r="C11" s="521"/>
      <c r="D11" s="522"/>
      <c r="E11" s="170"/>
      <c r="F11" s="170"/>
      <c r="G11" s="170"/>
      <c r="H11" s="170"/>
      <c r="I11" s="170"/>
      <c r="J11" s="170"/>
      <c r="K11" s="168" t="s">
        <v>114</v>
      </c>
      <c r="L11" s="168"/>
      <c r="M11" s="181" t="s">
        <v>115</v>
      </c>
      <c r="N11" s="170"/>
      <c r="O11" s="170"/>
      <c r="P11" s="170"/>
    </row>
    <row r="12" spans="2:28" ht="13.5" customHeight="1">
      <c r="B12" s="111"/>
      <c r="C12" s="452"/>
      <c r="D12" s="453"/>
      <c r="E12" s="171"/>
      <c r="F12" s="171"/>
      <c r="G12" s="171"/>
      <c r="H12" s="171"/>
      <c r="I12" s="171"/>
      <c r="J12" s="171"/>
      <c r="K12" s="171"/>
      <c r="L12" s="171"/>
      <c r="M12" s="171"/>
      <c r="N12" s="171"/>
      <c r="O12" s="171"/>
      <c r="P12" s="171"/>
    </row>
    <row r="13" spans="2:28" ht="21.95" customHeight="1">
      <c r="B13" s="524" t="s">
        <v>83</v>
      </c>
      <c r="C13" s="525"/>
      <c r="D13" s="526"/>
      <c r="E13" s="167"/>
      <c r="F13" s="167"/>
      <c r="G13" s="167"/>
      <c r="H13" s="167"/>
      <c r="I13" s="167"/>
      <c r="J13" s="167"/>
      <c r="K13" s="167"/>
      <c r="L13" s="167"/>
      <c r="M13" s="167"/>
      <c r="N13" s="167"/>
      <c r="O13" s="167"/>
      <c r="P13" s="167"/>
    </row>
    <row r="14" spans="2:28" ht="21.95" customHeight="1">
      <c r="B14" s="520"/>
      <c r="C14" s="521"/>
      <c r="D14" s="522"/>
      <c r="E14" s="170"/>
      <c r="F14" s="170"/>
      <c r="G14" s="170"/>
      <c r="H14" s="170"/>
      <c r="I14" s="170"/>
      <c r="J14" s="170"/>
      <c r="K14" s="170"/>
      <c r="L14" s="168" t="s">
        <v>68</v>
      </c>
      <c r="M14" s="168"/>
      <c r="N14" s="168"/>
      <c r="O14" s="170"/>
      <c r="P14" s="170"/>
    </row>
    <row r="15" spans="2:28" ht="12" customHeight="1">
      <c r="B15" s="111"/>
      <c r="C15" s="452"/>
      <c r="D15" s="453"/>
      <c r="E15" s="173"/>
      <c r="F15" s="173"/>
      <c r="G15" s="173"/>
      <c r="H15" s="173"/>
      <c r="I15" s="173"/>
      <c r="J15" s="173"/>
      <c r="K15" s="173"/>
      <c r="L15" s="173"/>
      <c r="M15" s="173"/>
      <c r="N15" s="173"/>
      <c r="O15" s="173"/>
      <c r="P15" s="173"/>
    </row>
    <row r="16" spans="2:28" ht="21.95" customHeight="1">
      <c r="B16" s="524" t="s">
        <v>84</v>
      </c>
      <c r="C16" s="525"/>
      <c r="D16" s="526"/>
      <c r="E16" s="175"/>
      <c r="F16" s="175"/>
      <c r="G16" s="175"/>
      <c r="H16" s="175"/>
      <c r="I16" s="175"/>
      <c r="J16" s="175"/>
      <c r="K16" s="175" t="s">
        <v>116</v>
      </c>
      <c r="L16" s="175"/>
      <c r="M16" s="175"/>
      <c r="N16" s="175"/>
      <c r="O16" s="175"/>
      <c r="P16" s="175"/>
    </row>
    <row r="17" spans="2:16" ht="18" customHeight="1">
      <c r="B17" s="520"/>
      <c r="C17" s="521"/>
      <c r="D17" s="522"/>
      <c r="E17" s="170"/>
      <c r="F17" s="170"/>
      <c r="G17" s="170"/>
      <c r="H17" s="170"/>
      <c r="I17" s="168"/>
      <c r="J17" s="168"/>
      <c r="K17" s="168"/>
      <c r="L17" s="168"/>
      <c r="M17" s="168"/>
      <c r="N17" s="168" t="s">
        <v>85</v>
      </c>
      <c r="O17" s="170"/>
      <c r="P17" s="170"/>
    </row>
    <row r="18" spans="2:16" ht="16.5" customHeight="1">
      <c r="B18" s="97"/>
      <c r="C18" s="502"/>
      <c r="D18" s="503"/>
      <c r="E18" s="171"/>
      <c r="F18" s="171"/>
      <c r="G18" s="171"/>
      <c r="H18" s="171"/>
      <c r="I18" s="171"/>
      <c r="J18" s="171"/>
      <c r="K18" s="171"/>
      <c r="L18" s="171"/>
      <c r="M18" s="171"/>
      <c r="N18" s="171"/>
      <c r="O18" s="171"/>
      <c r="P18" s="171"/>
    </row>
    <row r="19" spans="2:16" ht="21.95" customHeight="1">
      <c r="B19" s="524" t="s">
        <v>69</v>
      </c>
      <c r="C19" s="525"/>
      <c r="D19" s="526"/>
      <c r="E19" s="167"/>
      <c r="F19" s="167"/>
      <c r="G19" s="167" t="s">
        <v>117</v>
      </c>
      <c r="H19" s="176"/>
      <c r="I19" s="167"/>
      <c r="J19" s="167"/>
      <c r="K19" s="167"/>
      <c r="L19" s="167"/>
      <c r="M19" s="167"/>
      <c r="N19" s="167"/>
      <c r="O19" s="167"/>
      <c r="P19" s="167"/>
    </row>
    <row r="20" spans="2:16" ht="21.95" customHeight="1">
      <c r="B20" s="520"/>
      <c r="C20" s="521"/>
      <c r="D20" s="522"/>
      <c r="E20" s="177"/>
      <c r="F20" s="168"/>
      <c r="G20" s="168"/>
      <c r="H20" s="178"/>
      <c r="I20" s="168" t="s">
        <v>118</v>
      </c>
      <c r="J20" s="168"/>
      <c r="K20" s="168"/>
      <c r="L20" s="168"/>
      <c r="M20" s="168"/>
      <c r="N20" s="168" t="s">
        <v>86</v>
      </c>
      <c r="O20" s="168"/>
      <c r="P20" s="168"/>
    </row>
    <row r="21" spans="2:16" ht="17.25" customHeight="1">
      <c r="B21" s="97"/>
      <c r="C21" s="502"/>
      <c r="D21" s="503"/>
      <c r="E21" s="179"/>
      <c r="F21" s="179"/>
      <c r="G21" s="173"/>
      <c r="H21" s="173"/>
      <c r="I21" s="173"/>
      <c r="J21" s="180"/>
      <c r="K21" s="180"/>
      <c r="L21" s="173"/>
      <c r="M21" s="173"/>
      <c r="N21" s="173" t="s">
        <v>119</v>
      </c>
      <c r="O21" s="173"/>
      <c r="P21" s="173"/>
    </row>
    <row r="22" spans="2:16" ht="18.75" customHeight="1">
      <c r="B22" s="527" t="s">
        <v>71</v>
      </c>
      <c r="C22" s="528"/>
      <c r="D22" s="529"/>
      <c r="E22" s="175"/>
      <c r="F22" s="175"/>
      <c r="G22" s="175"/>
      <c r="H22" s="175" t="s">
        <v>120</v>
      </c>
      <c r="I22" s="175"/>
      <c r="J22" s="175"/>
      <c r="K22" s="175"/>
      <c r="L22" s="175"/>
      <c r="M22" s="175"/>
      <c r="N22" s="175"/>
      <c r="O22" s="175"/>
      <c r="P22" s="175"/>
    </row>
    <row r="23" spans="2:16" ht="18" customHeight="1">
      <c r="B23" s="530"/>
      <c r="C23" s="531"/>
      <c r="D23" s="532"/>
      <c r="E23" s="170"/>
      <c r="F23" s="170"/>
      <c r="G23" s="168"/>
      <c r="H23" s="168"/>
      <c r="I23" s="168" t="s">
        <v>121</v>
      </c>
      <c r="J23" s="168"/>
      <c r="K23" s="168"/>
      <c r="L23" s="168"/>
      <c r="M23" s="168"/>
      <c r="N23" s="168" t="s">
        <v>122</v>
      </c>
      <c r="O23" s="170"/>
      <c r="P23" s="170"/>
    </row>
    <row r="24" spans="2:16" ht="22.5" customHeight="1">
      <c r="B24" s="97"/>
      <c r="C24" s="502"/>
      <c r="D24" s="503"/>
      <c r="E24" s="173"/>
      <c r="F24" s="173"/>
      <c r="G24" s="173"/>
      <c r="H24" s="173"/>
      <c r="I24" s="173"/>
      <c r="J24" s="173"/>
      <c r="K24" s="173"/>
      <c r="L24" s="173"/>
      <c r="M24" s="173" t="s">
        <v>123</v>
      </c>
      <c r="N24" s="173"/>
      <c r="O24" s="173"/>
      <c r="P24" s="173"/>
    </row>
    <row r="25" spans="2:16" ht="9.9499999999999993" customHeight="1">
      <c r="B25" s="112"/>
      <c r="C25" s="112"/>
      <c r="D25" s="112"/>
      <c r="E25" s="112"/>
      <c r="F25" s="112"/>
      <c r="G25" s="112"/>
      <c r="H25" s="112"/>
      <c r="I25" s="112"/>
      <c r="J25" s="112"/>
      <c r="K25" s="112"/>
      <c r="L25" s="112"/>
      <c r="M25" s="112"/>
      <c r="N25" s="112"/>
      <c r="O25" s="112"/>
      <c r="P25" s="112"/>
    </row>
    <row r="26" spans="2:16" ht="20.100000000000001" customHeight="1">
      <c r="B26" s="456" t="s">
        <v>87</v>
      </c>
      <c r="C26" s="457"/>
      <c r="D26" s="457"/>
      <c r="E26" s="457"/>
      <c r="F26" s="457"/>
      <c r="G26" s="457"/>
      <c r="H26" s="457"/>
      <c r="I26" s="457"/>
      <c r="J26" s="457"/>
      <c r="K26" s="457"/>
      <c r="L26" s="457"/>
      <c r="M26" s="457"/>
      <c r="N26" s="457"/>
      <c r="O26" s="457"/>
      <c r="P26" s="457"/>
    </row>
    <row r="27" spans="2:16" ht="20.100000000000001" customHeight="1">
      <c r="B27" s="98"/>
      <c r="C27" s="458" t="s">
        <v>61</v>
      </c>
      <c r="D27" s="459"/>
      <c r="E27" s="460"/>
      <c r="F27" s="458" t="s">
        <v>62</v>
      </c>
      <c r="G27" s="459"/>
      <c r="H27" s="459"/>
      <c r="I27" s="459"/>
      <c r="J27" s="459"/>
      <c r="K27" s="459"/>
      <c r="L27" s="459"/>
      <c r="M27" s="459"/>
      <c r="N27" s="460"/>
      <c r="O27" s="458" t="s">
        <v>63</v>
      </c>
      <c r="P27" s="460"/>
    </row>
    <row r="28" spans="2:16" ht="22.5" customHeight="1">
      <c r="B28" s="99"/>
      <c r="C28" s="510" t="s">
        <v>106</v>
      </c>
      <c r="D28" s="511"/>
      <c r="E28" s="511"/>
      <c r="F28" s="510" t="s">
        <v>88</v>
      </c>
      <c r="G28" s="511"/>
      <c r="H28" s="511"/>
      <c r="I28" s="511"/>
      <c r="J28" s="511"/>
      <c r="K28" s="511"/>
      <c r="L28" s="511"/>
      <c r="M28" s="511"/>
      <c r="N28" s="511"/>
      <c r="O28" s="182">
        <v>7</v>
      </c>
      <c r="P28" s="62" t="s">
        <v>64</v>
      </c>
    </row>
    <row r="29" spans="2:16" ht="22.5" customHeight="1">
      <c r="B29" s="99"/>
      <c r="C29" s="510" t="s">
        <v>107</v>
      </c>
      <c r="D29" s="511"/>
      <c r="E29" s="511"/>
      <c r="F29" s="510" t="s">
        <v>89</v>
      </c>
      <c r="G29" s="511"/>
      <c r="H29" s="511"/>
      <c r="I29" s="511"/>
      <c r="J29" s="511"/>
      <c r="K29" s="511"/>
      <c r="L29" s="511"/>
      <c r="M29" s="511"/>
      <c r="N29" s="511"/>
      <c r="O29" s="182">
        <v>9</v>
      </c>
      <c r="P29" s="62" t="s">
        <v>64</v>
      </c>
    </row>
    <row r="30" spans="2:16" ht="30" customHeight="1">
      <c r="B30" s="470" t="s">
        <v>90</v>
      </c>
      <c r="C30" s="471"/>
      <c r="D30" s="471"/>
      <c r="E30" s="471"/>
      <c r="F30" s="471"/>
      <c r="G30" s="471"/>
      <c r="H30" s="471"/>
      <c r="I30" s="471"/>
      <c r="J30" s="471"/>
      <c r="K30" s="471"/>
      <c r="L30" s="471"/>
      <c r="M30" s="471"/>
      <c r="N30" s="471"/>
      <c r="O30" s="471"/>
      <c r="P30" s="471"/>
    </row>
    <row r="31" spans="2:16" s="63" customFormat="1" ht="5.25" customHeight="1">
      <c r="B31" s="100"/>
      <c r="C31" s="100"/>
      <c r="D31" s="100"/>
      <c r="E31" s="100"/>
      <c r="F31" s="100"/>
      <c r="G31" s="100"/>
      <c r="H31" s="100"/>
      <c r="I31" s="100"/>
      <c r="J31" s="100"/>
      <c r="K31" s="100"/>
      <c r="L31" s="100"/>
      <c r="M31" s="100"/>
      <c r="N31" s="100"/>
      <c r="O31" s="100"/>
      <c r="P31" s="100"/>
    </row>
    <row r="32" spans="2:16" ht="20.25" customHeight="1">
      <c r="B32" s="456" t="s">
        <v>91</v>
      </c>
      <c r="C32" s="456"/>
      <c r="D32" s="456"/>
      <c r="E32" s="456"/>
      <c r="F32" s="456"/>
      <c r="G32" s="456"/>
      <c r="H32" s="456"/>
      <c r="I32" s="456"/>
      <c r="J32" s="456"/>
      <c r="K32" s="456"/>
      <c r="L32" s="456"/>
      <c r="M32" s="456"/>
      <c r="N32" s="456"/>
      <c r="O32" s="456"/>
      <c r="P32" s="456"/>
    </row>
    <row r="33" spans="2:16" s="65" customFormat="1" ht="20.100000000000001" customHeight="1">
      <c r="B33" s="101"/>
      <c r="C33" s="102" t="s">
        <v>95</v>
      </c>
      <c r="D33" s="103"/>
      <c r="E33" s="103"/>
      <c r="F33" s="103"/>
      <c r="G33" s="103"/>
      <c r="H33" s="103"/>
      <c r="I33" s="103"/>
      <c r="J33" s="103"/>
      <c r="K33" s="103"/>
      <c r="L33" s="103"/>
      <c r="M33" s="103"/>
      <c r="N33" s="103"/>
      <c r="O33" s="103"/>
      <c r="P33" s="104"/>
    </row>
    <row r="34" spans="2:16" s="56" customFormat="1" ht="36" customHeight="1">
      <c r="B34" s="105"/>
      <c r="C34" s="504" t="s">
        <v>92</v>
      </c>
      <c r="D34" s="505"/>
      <c r="E34" s="505"/>
      <c r="F34" s="505"/>
      <c r="G34" s="505"/>
      <c r="H34" s="505"/>
      <c r="I34" s="505"/>
      <c r="J34" s="505"/>
      <c r="K34" s="505"/>
      <c r="L34" s="505"/>
      <c r="M34" s="505"/>
      <c r="N34" s="505"/>
      <c r="O34" s="505"/>
      <c r="P34" s="506"/>
    </row>
    <row r="35" spans="2:16" s="56" customFormat="1" ht="21" customHeight="1">
      <c r="B35" s="105"/>
      <c r="C35" s="106" t="s">
        <v>96</v>
      </c>
      <c r="D35" s="107"/>
      <c r="E35" s="107"/>
      <c r="F35" s="107"/>
      <c r="G35" s="107"/>
      <c r="H35" s="107"/>
      <c r="I35" s="107"/>
      <c r="J35" s="107"/>
      <c r="K35" s="107"/>
      <c r="L35" s="107"/>
      <c r="M35" s="107"/>
      <c r="N35" s="107"/>
      <c r="O35" s="107"/>
      <c r="P35" s="108"/>
    </row>
    <row r="36" spans="2:16" s="56" customFormat="1" ht="24.75" customHeight="1">
      <c r="B36" s="105"/>
      <c r="C36" s="507" t="s">
        <v>93</v>
      </c>
      <c r="D36" s="508"/>
      <c r="E36" s="508"/>
      <c r="F36" s="508"/>
      <c r="G36" s="508"/>
      <c r="H36" s="508"/>
      <c r="I36" s="508"/>
      <c r="J36" s="508"/>
      <c r="K36" s="508"/>
      <c r="L36" s="508"/>
      <c r="M36" s="508"/>
      <c r="N36" s="508"/>
      <c r="O36" s="508"/>
      <c r="P36" s="509"/>
    </row>
    <row r="37" spans="2:16" s="56" customFormat="1" ht="20.100000000000001" customHeight="1">
      <c r="B37" s="109"/>
      <c r="C37" s="516" t="s">
        <v>97</v>
      </c>
      <c r="D37" s="517"/>
      <c r="E37" s="517"/>
      <c r="F37" s="517"/>
      <c r="G37" s="517"/>
      <c r="H37" s="517"/>
      <c r="I37" s="517"/>
      <c r="J37" s="517"/>
      <c r="K37" s="517"/>
      <c r="L37" s="517"/>
      <c r="M37" s="517"/>
      <c r="N37" s="517"/>
      <c r="O37" s="517"/>
      <c r="P37" s="517"/>
    </row>
    <row r="38" spans="2:16" s="64" customFormat="1" ht="20.100000000000001" customHeight="1">
      <c r="B38" s="109"/>
      <c r="C38" s="518" t="s">
        <v>65</v>
      </c>
      <c r="D38" s="519"/>
      <c r="E38" s="519"/>
      <c r="F38" s="519"/>
      <c r="G38" s="519"/>
      <c r="H38" s="519"/>
      <c r="I38" s="519"/>
      <c r="J38" s="519"/>
      <c r="K38" s="519"/>
      <c r="L38" s="519"/>
      <c r="M38" s="519"/>
      <c r="N38" s="519"/>
      <c r="O38" s="519"/>
      <c r="P38" s="519"/>
    </row>
    <row r="39" spans="2:16" ht="9.9499999999999993" customHeight="1">
      <c r="B39" s="65"/>
      <c r="C39" s="66"/>
      <c r="D39" s="67"/>
      <c r="E39" s="67"/>
      <c r="F39" s="67"/>
      <c r="G39" s="67"/>
      <c r="H39" s="67"/>
      <c r="I39" s="67"/>
      <c r="J39" s="67"/>
      <c r="K39" s="67"/>
      <c r="L39" s="67"/>
      <c r="M39" s="67"/>
      <c r="N39" s="67"/>
      <c r="O39" s="67"/>
      <c r="P39" s="67"/>
    </row>
    <row r="40" spans="2:16" s="65" customFormat="1" ht="20.100000000000001" customHeight="1">
      <c r="B40" s="432" t="s">
        <v>162</v>
      </c>
      <c r="C40" s="432"/>
      <c r="D40" s="432"/>
      <c r="E40" s="432"/>
      <c r="F40" s="432"/>
      <c r="G40" s="432"/>
      <c r="H40" s="432"/>
      <c r="I40" s="432"/>
      <c r="J40" s="432"/>
      <c r="K40" s="432"/>
      <c r="L40" s="432"/>
      <c r="M40" s="432"/>
      <c r="N40" s="432"/>
      <c r="O40" s="432"/>
      <c r="P40" s="432"/>
    </row>
    <row r="41" spans="2:16" s="69" customFormat="1" ht="30" customHeight="1">
      <c r="B41" s="68"/>
      <c r="C41" s="512" t="s">
        <v>70</v>
      </c>
      <c r="D41" s="513"/>
      <c r="E41" s="513"/>
      <c r="F41" s="513"/>
      <c r="G41" s="513"/>
      <c r="H41" s="513"/>
      <c r="I41" s="513"/>
      <c r="J41" s="513"/>
      <c r="K41" s="513"/>
      <c r="L41" s="513"/>
      <c r="M41" s="513"/>
      <c r="N41" s="513"/>
      <c r="O41" s="513"/>
      <c r="P41" s="514"/>
    </row>
    <row r="42" spans="2:16" s="69" customFormat="1" ht="20.100000000000001" customHeight="1">
      <c r="B42" s="68"/>
      <c r="C42" s="464" t="s">
        <v>163</v>
      </c>
      <c r="D42" s="465"/>
      <c r="E42" s="515">
        <f>+ABS('別記様式6【記載例-1】'!K53)</f>
        <v>105500</v>
      </c>
      <c r="F42" s="515"/>
      <c r="G42" s="515"/>
      <c r="H42" s="70" t="s">
        <v>66</v>
      </c>
      <c r="I42" s="70"/>
      <c r="J42" s="70"/>
      <c r="K42" s="70"/>
      <c r="L42" s="70"/>
      <c r="M42" s="70"/>
      <c r="N42" s="70"/>
      <c r="O42" s="70"/>
      <c r="P42" s="71"/>
    </row>
    <row r="43" spans="2:16" ht="34.5" customHeight="1">
      <c r="B43" s="65"/>
      <c r="C43" s="65"/>
      <c r="D43" s="65"/>
      <c r="E43" s="65"/>
      <c r="F43" s="65"/>
      <c r="G43" s="65"/>
      <c r="H43" s="65"/>
      <c r="I43" s="65"/>
      <c r="J43" s="65"/>
      <c r="K43" s="65"/>
      <c r="L43" s="65"/>
      <c r="M43" s="65"/>
      <c r="N43" s="65"/>
      <c r="O43" s="65"/>
      <c r="P43" s="65"/>
    </row>
    <row r="44" spans="2:16" ht="21.95" customHeight="1">
      <c r="C44" s="59"/>
      <c r="D44" s="59"/>
      <c r="E44" s="59"/>
      <c r="F44" s="59"/>
      <c r="G44" s="59"/>
      <c r="H44" s="59"/>
      <c r="I44" s="60"/>
      <c r="J44" s="60"/>
      <c r="K44" s="60"/>
      <c r="L44" s="60"/>
    </row>
    <row r="45" spans="2:16" ht="21.95" customHeight="1">
      <c r="C45" s="61"/>
      <c r="D45" s="59"/>
      <c r="E45" s="59"/>
      <c r="F45" s="59"/>
      <c r="G45" s="59"/>
      <c r="H45" s="59"/>
      <c r="I45" s="60"/>
      <c r="J45" s="60"/>
      <c r="K45" s="60"/>
      <c r="L45" s="60"/>
    </row>
    <row r="46" spans="2:16" ht="21.95" customHeight="1">
      <c r="C46" s="61"/>
      <c r="D46" s="59"/>
      <c r="E46" s="59"/>
      <c r="F46" s="59"/>
      <c r="G46" s="59"/>
      <c r="H46" s="59"/>
      <c r="I46" s="60"/>
      <c r="J46" s="60"/>
      <c r="K46" s="60"/>
      <c r="L46" s="60"/>
    </row>
    <row r="47" spans="2:16" ht="21.95" customHeight="1"/>
  </sheetData>
  <mergeCells count="35">
    <mergeCell ref="B26:P26"/>
    <mergeCell ref="B7:D9"/>
    <mergeCell ref="K7:M7"/>
    <mergeCell ref="B10:D11"/>
    <mergeCell ref="C12:D12"/>
    <mergeCell ref="B13:D14"/>
    <mergeCell ref="C15:D15"/>
    <mergeCell ref="B16:D17"/>
    <mergeCell ref="C18:D18"/>
    <mergeCell ref="B19:D20"/>
    <mergeCell ref="C21:D21"/>
    <mergeCell ref="B22:D23"/>
    <mergeCell ref="C24:D24"/>
    <mergeCell ref="C41:P41"/>
    <mergeCell ref="C42:D42"/>
    <mergeCell ref="E42:G42"/>
    <mergeCell ref="C37:P37"/>
    <mergeCell ref="C38:P38"/>
    <mergeCell ref="B40:P40"/>
    <mergeCell ref="C34:P34"/>
    <mergeCell ref="C36:P36"/>
    <mergeCell ref="C27:E27"/>
    <mergeCell ref="F27:N27"/>
    <mergeCell ref="O27:P27"/>
    <mergeCell ref="C28:E28"/>
    <mergeCell ref="C29:E29"/>
    <mergeCell ref="F29:N29"/>
    <mergeCell ref="B30:P30"/>
    <mergeCell ref="B32:P32"/>
    <mergeCell ref="F28:N28"/>
    <mergeCell ref="B2:D2"/>
    <mergeCell ref="B3:D3"/>
    <mergeCell ref="C4:D4"/>
    <mergeCell ref="C5:D5"/>
    <mergeCell ref="B6:D6"/>
  </mergeCells>
  <phoneticPr fontId="2"/>
  <conditionalFormatting sqref="C28:O29">
    <cfRule type="containsBlanks" dxfId="3" priority="6">
      <formula>LEN(TRIM(C28))=0</formula>
    </cfRule>
  </conditionalFormatting>
  <conditionalFormatting sqref="C34:P34">
    <cfRule type="containsBlanks" dxfId="2" priority="3">
      <formula>LEN(TRIM(C34))=0</formula>
    </cfRule>
    <cfRule type="containsBlanks" priority="4">
      <formula>LEN(TRIM(C34))=0</formula>
    </cfRule>
  </conditionalFormatting>
  <conditionalFormatting sqref="C36:P36">
    <cfRule type="containsBlanks" dxfId="1" priority="2">
      <formula>LEN(TRIM(C36))=0</formula>
    </cfRule>
  </conditionalFormatting>
  <conditionalFormatting sqref="C41:P41">
    <cfRule type="containsBlanks" dxfId="0" priority="1">
      <formula>LEN(TRIM(C41))=0</formula>
    </cfRule>
  </conditionalFormatting>
  <printOptions horizontalCentered="1"/>
  <pageMargins left="0.59055118110236227" right="0.47" top="0.55118110236220474" bottom="0.33" header="0.31496062992125984" footer="0.19685039370078741"/>
  <pageSetup paperSize="9" scale="97" firstPageNumber="39" orientation="portrait" useFirstPageNumber="1" r:id="rId1"/>
  <headerFooter>
    <oddHeader>&amp;C&amp;12【記載例】</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別記様式6【様式-1】</vt:lpstr>
      <vt:lpstr>別記様式6【様式-2】</vt:lpstr>
      <vt:lpstr>別記様式6【記載例-1】</vt:lpstr>
      <vt:lpstr>別記様式6【記載例-2】</vt:lpstr>
      <vt:lpstr>'別記様式6【記載例-1】'!Print_Area</vt:lpstr>
      <vt:lpstr>'別記様式6【記載例-2】'!Print_Area</vt:lpstr>
      <vt:lpstr>'別記様式6【様式-1】'!Print_Area</vt:lpstr>
      <vt:lpstr>'別記様式6【様式-2】'!Print_Area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moru01</dc:creator>
  <cp:lastModifiedBy>midori18</cp:lastModifiedBy>
  <cp:lastPrinted>2025-04-14T12:11:35Z</cp:lastPrinted>
  <dcterms:created xsi:type="dcterms:W3CDTF">2017-03-30T08:45:25Z</dcterms:created>
  <dcterms:modified xsi:type="dcterms:W3CDTF">2025-04-14T12:12:40Z</dcterms:modified>
</cp:coreProperties>
</file>