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heckCompatibility="1"/>
  <mc:AlternateContent xmlns:mc="http://schemas.openxmlformats.org/markup-compatibility/2006">
    <mc:Choice Requires="x15">
      <x15ac:absPath xmlns:x15ac="http://schemas.microsoft.com/office/spreadsheetml/2010/11/ac" url="E:\説明会資料修正中\"/>
    </mc:Choice>
  </mc:AlternateContent>
  <xr:revisionPtr revIDLastSave="0" documentId="13_ncr:1_{3F65D4A5-4167-495E-8E94-4E0DD9091FBF}" xr6:coauthVersionLast="47" xr6:coauthVersionMax="47" xr10:uidLastSave="{00000000-0000-0000-0000-000000000000}"/>
  <bookViews>
    <workbookView xWindow="645" yWindow="375" windowWidth="19155" windowHeight="10425" tabRatio="859" activeTab="1" xr2:uid="{00000000-000D-0000-FFFF-FFFF00000000}"/>
  </bookViews>
  <sheets>
    <sheet name="（案）" sheetId="125" r:id="rId1"/>
    <sheet name="通知" sheetId="124" r:id="rId2"/>
  </sheets>
  <definedNames>
    <definedName name="_xlnm.Print_Area" localSheetId="0">'（案）'!$B$1:$M$43</definedName>
    <definedName name="_xlnm.Print_Area" localSheetId="1">通知!$B$1:$M$43</definedName>
  </definedNames>
  <calcPr calcId="181029"/>
</workbook>
</file>

<file path=xl/calcChain.xml><?xml version="1.0" encoding="utf-8"?>
<calcChain xmlns="http://schemas.openxmlformats.org/spreadsheetml/2006/main">
  <c r="F34" i="124" l="1"/>
  <c r="F33" i="124"/>
  <c r="J25" i="124"/>
  <c r="H25" i="124"/>
  <c r="F25" i="124"/>
  <c r="J30" i="124"/>
  <c r="H30" i="124"/>
  <c r="F30" i="124"/>
  <c r="V40" i="124"/>
  <c r="W40" i="124" s="1"/>
  <c r="W25" i="124"/>
  <c r="E21" i="124" l="1"/>
  <c r="L33" i="124" l="1"/>
  <c r="F39" i="124" l="1"/>
  <c r="F38" i="124"/>
  <c r="W42" i="125"/>
  <c r="V41" i="125"/>
  <c r="W41" i="125" s="1"/>
  <c r="V40" i="125"/>
  <c r="W40" i="125" s="1"/>
  <c r="V39" i="125"/>
  <c r="W39" i="125" s="1"/>
  <c r="V38" i="125"/>
  <c r="W38" i="125" s="1"/>
  <c r="F38" i="125"/>
  <c r="V37" i="125"/>
  <c r="W37" i="125" s="1"/>
  <c r="F37" i="125"/>
  <c r="V36" i="125"/>
  <c r="W36" i="125" s="1"/>
  <c r="V35" i="125"/>
  <c r="W35" i="125" s="1"/>
  <c r="V34" i="125"/>
  <c r="W34" i="125" s="1"/>
  <c r="V33" i="125"/>
  <c r="W33" i="125" s="1"/>
  <c r="F33" i="125"/>
  <c r="L33" i="125" s="1"/>
  <c r="V32" i="125"/>
  <c r="W32" i="125" s="1"/>
  <c r="F32" i="125"/>
  <c r="L32" i="125" s="1"/>
  <c r="V31" i="125"/>
  <c r="W31" i="125" s="1"/>
  <c r="W30" i="125"/>
  <c r="V30" i="125"/>
  <c r="J30" i="125"/>
  <c r="H30" i="125"/>
  <c r="F30" i="125"/>
  <c r="L30" i="125" s="1"/>
  <c r="V29" i="125"/>
  <c r="W29" i="125" s="1"/>
  <c r="P29" i="125"/>
  <c r="J29" i="125" s="1"/>
  <c r="H29" i="125"/>
  <c r="F29" i="125"/>
  <c r="V28" i="125"/>
  <c r="W28" i="125" s="1"/>
  <c r="P28" i="125"/>
  <c r="H28" i="125" s="1"/>
  <c r="J28" i="125"/>
  <c r="V27" i="125"/>
  <c r="W27" i="125" s="1"/>
  <c r="P27" i="125"/>
  <c r="H27" i="125" s="1"/>
  <c r="J27" i="125"/>
  <c r="V26" i="125"/>
  <c r="W26" i="125" s="1"/>
  <c r="P26" i="125"/>
  <c r="H26" i="125" s="1"/>
  <c r="V25" i="125"/>
  <c r="W25" i="125" s="1"/>
  <c r="J25" i="125"/>
  <c r="H25" i="125"/>
  <c r="F25" i="125"/>
  <c r="W24" i="125"/>
  <c r="D21" i="125"/>
  <c r="W42" i="124"/>
  <c r="V41" i="124"/>
  <c r="W41" i="124" s="1"/>
  <c r="V39" i="124"/>
  <c r="W39" i="124" s="1"/>
  <c r="V38" i="124"/>
  <c r="W38" i="124" s="1"/>
  <c r="V37" i="124"/>
  <c r="W37" i="124" s="1"/>
  <c r="V36" i="124"/>
  <c r="W36" i="124" s="1"/>
  <c r="V35" i="124"/>
  <c r="W35" i="124" s="1"/>
  <c r="V34" i="124"/>
  <c r="W34" i="124" s="1"/>
  <c r="V33" i="124"/>
  <c r="W33" i="124" s="1"/>
  <c r="L34" i="124"/>
  <c r="V32" i="124"/>
  <c r="W32" i="124" s="1"/>
  <c r="F32" i="124"/>
  <c r="L32" i="124" s="1"/>
  <c r="V31" i="124"/>
  <c r="W31" i="124" s="1"/>
  <c r="V30" i="124"/>
  <c r="W30" i="124" s="1"/>
  <c r="V29" i="124"/>
  <c r="W29" i="124" s="1"/>
  <c r="P29" i="124"/>
  <c r="J29" i="124" s="1"/>
  <c r="V28" i="124"/>
  <c r="W28" i="124" s="1"/>
  <c r="P28" i="124"/>
  <c r="H28" i="124" s="1"/>
  <c r="P27" i="124"/>
  <c r="H27" i="124" s="1"/>
  <c r="P26" i="124"/>
  <c r="J26" i="124" s="1"/>
  <c r="W24" i="124"/>
  <c r="F27" i="125" l="1"/>
  <c r="L27" i="125" s="1"/>
  <c r="L29" i="125"/>
  <c r="L25" i="125"/>
  <c r="F26" i="125"/>
  <c r="F28" i="125"/>
  <c r="L28" i="125"/>
  <c r="H31" i="125"/>
  <c r="H34" i="125" s="1"/>
  <c r="J26" i="125"/>
  <c r="J31" i="125" s="1"/>
  <c r="J34" i="125" s="1"/>
  <c r="F27" i="124"/>
  <c r="J28" i="124"/>
  <c r="J27" i="124"/>
  <c r="F26" i="124"/>
  <c r="F28" i="124"/>
  <c r="F29" i="124"/>
  <c r="L30" i="124"/>
  <c r="H29" i="124"/>
  <c r="L25" i="124"/>
  <c r="H26" i="124"/>
  <c r="J31" i="124" l="1"/>
  <c r="J35" i="124" s="1"/>
  <c r="F31" i="125"/>
  <c r="L31" i="125" s="1"/>
  <c r="L28" i="124"/>
  <c r="L27" i="124"/>
  <c r="L26" i="125"/>
  <c r="F34" i="125"/>
  <c r="L34" i="125" s="1"/>
  <c r="H31" i="124"/>
  <c r="H35" i="124" s="1"/>
  <c r="L29" i="124"/>
  <c r="F31" i="124"/>
  <c r="F35" i="124" s="1"/>
  <c r="L26" i="124"/>
  <c r="F41" i="125" l="1"/>
  <c r="F39" i="125"/>
  <c r="F40" i="125"/>
  <c r="L35" i="124"/>
  <c r="L31" i="124"/>
  <c r="F42" i="124" l="1"/>
  <c r="F40" i="124"/>
  <c r="F41" i="124" s="1"/>
</calcChain>
</file>

<file path=xl/sharedStrings.xml><?xml version="1.0" encoding="utf-8"?>
<sst xmlns="http://schemas.openxmlformats.org/spreadsheetml/2006/main" count="230" uniqueCount="84">
  <si>
    <t>とちぎ環境・みどり推進機構</t>
    <rPh sb="3" eb="5">
      <t>カンキョウ</t>
    </rPh>
    <rPh sb="9" eb="11">
      <t>スイシン</t>
    </rPh>
    <rPh sb="11" eb="13">
      <t>キコウ</t>
    </rPh>
    <phoneticPr fontId="1"/>
  </si>
  <si>
    <t>交付率1/2以内</t>
    <rPh sb="0" eb="3">
      <t>コウフリツ</t>
    </rPh>
    <rPh sb="6" eb="8">
      <t>イナイ</t>
    </rPh>
    <phoneticPr fontId="1"/>
  </si>
  <si>
    <t>交付率1/3以内</t>
    <rPh sb="0" eb="3">
      <t>コウフリツ</t>
    </rPh>
    <rPh sb="6" eb="8">
      <t>イナイ</t>
    </rPh>
    <phoneticPr fontId="1"/>
  </si>
  <si>
    <t>円</t>
    <rPh sb="0" eb="1">
      <t>エン</t>
    </rPh>
    <phoneticPr fontId="1"/>
  </si>
  <si>
    <t>　　　　　　　記</t>
    <rPh sb="7" eb="8">
      <t>キ</t>
    </rPh>
    <phoneticPr fontId="1"/>
  </si>
  <si>
    <t>　　　　　　　計</t>
    <rPh sb="7" eb="8">
      <t>ケイ</t>
    </rPh>
    <phoneticPr fontId="1"/>
  </si>
  <si>
    <t>国交付金額</t>
    <rPh sb="0" eb="1">
      <t>クニ</t>
    </rPh>
    <rPh sb="1" eb="4">
      <t>コウフキン</t>
    </rPh>
    <rPh sb="4" eb="5">
      <t>ガク</t>
    </rPh>
    <phoneticPr fontId="1"/>
  </si>
  <si>
    <t>計</t>
    <rPh sb="0" eb="1">
      <t>ケイ</t>
    </rPh>
    <phoneticPr fontId="1"/>
  </si>
  <si>
    <t>単価区分</t>
    <rPh sb="0" eb="4">
      <t>タンカクブン</t>
    </rPh>
    <phoneticPr fontId="2"/>
  </si>
  <si>
    <t>国費</t>
    <rPh sb="0" eb="2">
      <t>コクヒ</t>
    </rPh>
    <phoneticPr fontId="5"/>
  </si>
  <si>
    <t>県費</t>
    <rPh sb="0" eb="2">
      <t>ケンヒ</t>
    </rPh>
    <phoneticPr fontId="5"/>
  </si>
  <si>
    <t>市町費</t>
    <rPh sb="0" eb="3">
      <t>シチョウヒ</t>
    </rPh>
    <phoneticPr fontId="5"/>
  </si>
  <si>
    <t>計</t>
    <rPh sb="0" eb="1">
      <t>ケイ</t>
    </rPh>
    <phoneticPr fontId="5"/>
  </si>
  <si>
    <t>活動推進費</t>
    <rPh sb="0" eb="5">
      <t>カツドウスイシンヒ</t>
    </rPh>
    <phoneticPr fontId="5"/>
  </si>
  <si>
    <t>地域環境保全タイプ
（里山林保全）</t>
    <rPh sb="0" eb="6">
      <t>チイキカンキョウホゼン</t>
    </rPh>
    <rPh sb="11" eb="16">
      <t>サトヤマリンホゼン</t>
    </rPh>
    <phoneticPr fontId="5"/>
  </si>
  <si>
    <t>地域環境保全タイプ
（竹林整備）</t>
    <rPh sb="0" eb="6">
      <t>チイキカンキョウホゼン</t>
    </rPh>
    <rPh sb="11" eb="13">
      <t>チクリン</t>
    </rPh>
    <rPh sb="13" eb="15">
      <t>セイビ</t>
    </rPh>
    <phoneticPr fontId="5"/>
  </si>
  <si>
    <t>森林資源利用タイプ</t>
    <rPh sb="0" eb="4">
      <t>シンリンシゲン</t>
    </rPh>
    <rPh sb="4" eb="6">
      <t>リヨウ</t>
    </rPh>
    <phoneticPr fontId="5"/>
  </si>
  <si>
    <t>森林機能強化タイプ</t>
    <rPh sb="0" eb="6">
      <t>シンリンキノウキョウカ</t>
    </rPh>
    <phoneticPr fontId="5"/>
  </si>
  <si>
    <t>関係人口創出・維持タイプ</t>
    <rPh sb="0" eb="4">
      <t>カンケイジンコウ</t>
    </rPh>
    <rPh sb="4" eb="6">
      <t>ソウシュツ</t>
    </rPh>
    <rPh sb="7" eb="9">
      <t>イジ</t>
    </rPh>
    <phoneticPr fontId="5"/>
  </si>
  <si>
    <t>資機材　1/2</t>
    <rPh sb="0" eb="3">
      <t>シキザイ</t>
    </rPh>
    <phoneticPr fontId="5"/>
  </si>
  <si>
    <t>資機材　1/3</t>
    <rPh sb="0" eb="3">
      <t>シキザイ</t>
    </rPh>
    <phoneticPr fontId="5"/>
  </si>
  <si>
    <t>数量</t>
    <rPh sb="0" eb="2">
      <t>スウリョウ</t>
    </rPh>
    <phoneticPr fontId="4"/>
  </si>
  <si>
    <t xml:space="preserve">     理事長　松崎　禎彦</t>
    <rPh sb="5" eb="8">
      <t>リジチョウ</t>
    </rPh>
    <rPh sb="9" eb="11">
      <t>マツザキ</t>
    </rPh>
    <rPh sb="12" eb="14">
      <t>ヨシヒコ</t>
    </rPh>
    <phoneticPr fontId="1"/>
  </si>
  <si>
    <t xml:space="preserve">     公益社団法人</t>
    <rPh sb="5" eb="7">
      <t>コウエキ</t>
    </rPh>
    <rPh sb="7" eb="11">
      <t>シャダンホウジン</t>
    </rPh>
    <phoneticPr fontId="1"/>
  </si>
  <si>
    <t>　　　 令和６年度 森林・山村多面的機能発揮対策交付金に係る変更採択通知書</t>
    <rPh sb="4" eb="6">
      <t>レイワ</t>
    </rPh>
    <rPh sb="7" eb="9">
      <t>ネンド</t>
    </rPh>
    <rPh sb="10" eb="12">
      <t>シンリン</t>
    </rPh>
    <rPh sb="13" eb="15">
      <t>サンソン</t>
    </rPh>
    <rPh sb="15" eb="18">
      <t>タメンテキ</t>
    </rPh>
    <rPh sb="18" eb="20">
      <t>キノウ</t>
    </rPh>
    <rPh sb="20" eb="22">
      <t>ハッキ</t>
    </rPh>
    <rPh sb="22" eb="24">
      <t>タイサク</t>
    </rPh>
    <rPh sb="24" eb="27">
      <t>コウフキン</t>
    </rPh>
    <rPh sb="28" eb="29">
      <t>カカ</t>
    </rPh>
    <rPh sb="30" eb="32">
      <t>ヘンコウ</t>
    </rPh>
    <rPh sb="32" eb="34">
      <t>サイタク</t>
    </rPh>
    <rPh sb="34" eb="37">
      <t>ツウチショ</t>
    </rPh>
    <phoneticPr fontId="1"/>
  </si>
  <si>
    <t>採択通知内容の変更について、下記のとおり採択を変更しましたので、</t>
    <rPh sb="2" eb="6">
      <t>ツウチナイヨウ</t>
    </rPh>
    <rPh sb="7" eb="9">
      <t>ヘンコウ</t>
    </rPh>
    <rPh sb="14" eb="16">
      <t>カキ</t>
    </rPh>
    <rPh sb="20" eb="22">
      <t>サイタク</t>
    </rPh>
    <rPh sb="23" eb="25">
      <t>ヘンコウ</t>
    </rPh>
    <phoneticPr fontId="1"/>
  </si>
  <si>
    <t>公益社団法人とちぎ環境・みどり推進機構 森林・山村多面的機能発揮対策交付金</t>
    <phoneticPr fontId="14"/>
  </si>
  <si>
    <t>交付要領第６の3の規定に基づき通知します。</t>
    <rPh sb="0" eb="4">
      <t>コウフヨウリョウ</t>
    </rPh>
    <rPh sb="4" eb="5">
      <t>ダイ</t>
    </rPh>
    <rPh sb="9" eb="11">
      <t>キテイ</t>
    </rPh>
    <phoneticPr fontId="1"/>
  </si>
  <si>
    <t>４　令和６年度交付金交付額</t>
    <rPh sb="2" eb="4">
      <t>レイワ</t>
    </rPh>
    <rPh sb="5" eb="7">
      <t>ネンド</t>
    </rPh>
    <rPh sb="7" eb="13">
      <t>コウフキンコウフガク</t>
    </rPh>
    <phoneticPr fontId="14"/>
  </si>
  <si>
    <t>取組メニュー</t>
    <phoneticPr fontId="14"/>
  </si>
  <si>
    <t>活動推進費</t>
  </si>
  <si>
    <t>森林資源利用タイプ</t>
  </si>
  <si>
    <t>森林機能強化タイプ</t>
    <phoneticPr fontId="14"/>
  </si>
  <si>
    <t>関係人口創出・維持タイプ</t>
    <phoneticPr fontId="14"/>
  </si>
  <si>
    <t>　　　　　</t>
    <phoneticPr fontId="1"/>
  </si>
  <si>
    <t>小計</t>
  </si>
  <si>
    <t>計</t>
    <rPh sb="0" eb="1">
      <t>ケイ</t>
    </rPh>
    <phoneticPr fontId="14"/>
  </si>
  <si>
    <t>地域環境保全タイプ
（里山林保全）</t>
    <phoneticPr fontId="14"/>
  </si>
  <si>
    <t>地域環境保全タイプ
（侵入竹除去・竹林整備）</t>
    <phoneticPr fontId="14"/>
  </si>
  <si>
    <t>①　既交付決定額</t>
    <rPh sb="2" eb="3">
      <t>キ</t>
    </rPh>
    <rPh sb="3" eb="8">
      <t>コウフケッテイガク</t>
    </rPh>
    <phoneticPr fontId="14"/>
  </si>
  <si>
    <t>事業費</t>
    <rPh sb="0" eb="3">
      <t>ジギョウヒ</t>
    </rPh>
    <phoneticPr fontId="14"/>
  </si>
  <si>
    <t>資機材・施設の整備</t>
    <phoneticPr fontId="14"/>
  </si>
  <si>
    <t>【事業費＝活動推進費＋資機材・施設の整備（購入額）】</t>
    <rPh sb="1" eb="4">
      <t>ジギョウヒ</t>
    </rPh>
    <rPh sb="5" eb="10">
      <t>カツドウスイシンヒ</t>
    </rPh>
    <rPh sb="21" eb="24">
      <t>コウニュウガク</t>
    </rPh>
    <phoneticPr fontId="14"/>
  </si>
  <si>
    <t>円</t>
    <rPh sb="0" eb="1">
      <t>エン</t>
    </rPh>
    <phoneticPr fontId="14"/>
  </si>
  <si>
    <t>交付条件　</t>
    <rPh sb="0" eb="4">
      <t>コウフジョウケン</t>
    </rPh>
    <phoneticPr fontId="14"/>
  </si>
  <si>
    <t>別紙のとおり</t>
    <rPh sb="0" eb="2">
      <t>ベッシ</t>
    </rPh>
    <phoneticPr fontId="14"/>
  </si>
  <si>
    <t>③　変更交付決定額</t>
    <rPh sb="2" eb="4">
      <t>ヘンコウ</t>
    </rPh>
    <rPh sb="4" eb="9">
      <t>コウフケッテイガク</t>
    </rPh>
    <phoneticPr fontId="14"/>
  </si>
  <si>
    <t>④　今後の交付予定額</t>
    <rPh sb="2" eb="4">
      <t>コンゴ</t>
    </rPh>
    <rPh sb="5" eb="7">
      <t>コウフ</t>
    </rPh>
    <rPh sb="7" eb="9">
      <t>ヨテイ</t>
    </rPh>
    <rPh sb="9" eb="10">
      <t>ガク</t>
    </rPh>
    <phoneticPr fontId="14"/>
  </si>
  <si>
    <t>②　①のうち交付済額</t>
    <phoneticPr fontId="14"/>
  </si>
  <si>
    <t>交付済額</t>
    <rPh sb="0" eb="2">
      <t>コウフ</t>
    </rPh>
    <rPh sb="2" eb="3">
      <t>ス</t>
    </rPh>
    <rPh sb="3" eb="4">
      <t>ガク</t>
    </rPh>
    <phoneticPr fontId="14"/>
  </si>
  <si>
    <t>資機材購入額(1/2)</t>
    <rPh sb="0" eb="3">
      <t>シキザイ</t>
    </rPh>
    <rPh sb="3" eb="6">
      <t>コウニュウガク</t>
    </rPh>
    <phoneticPr fontId="14"/>
  </si>
  <si>
    <t>資機材購入額(1/3)</t>
    <rPh sb="0" eb="3">
      <t>シキザイ</t>
    </rPh>
    <rPh sb="3" eb="6">
      <t>コウニュウガク</t>
    </rPh>
    <phoneticPr fontId="14"/>
  </si>
  <si>
    <t>都道府県の支援額</t>
    <rPh sb="0" eb="4">
      <t>トドウフケン</t>
    </rPh>
    <rPh sb="5" eb="8">
      <t>シエンガク</t>
    </rPh>
    <phoneticPr fontId="1"/>
  </si>
  <si>
    <t>市町村の支援額</t>
    <rPh sb="0" eb="3">
      <t>シチョウソン</t>
    </rPh>
    <rPh sb="4" eb="7">
      <t>シエンガク</t>
    </rPh>
    <phoneticPr fontId="1"/>
  </si>
  <si>
    <t>（案）</t>
  </si>
  <si>
    <t>既交付決定額</t>
    <rPh sb="0" eb="1">
      <t>キ</t>
    </rPh>
    <rPh sb="1" eb="3">
      <t>コウフ</t>
    </rPh>
    <rPh sb="3" eb="5">
      <t>ケッテイ</t>
    </rPh>
    <rPh sb="5" eb="6">
      <t>ガク</t>
    </rPh>
    <phoneticPr fontId="14"/>
  </si>
  <si>
    <t>森林・山村多面的機能発揮対策交付金の交付決定額</t>
    <phoneticPr fontId="14"/>
  </si>
  <si>
    <t>協定の対象となる森林の位置 ： 採択申請書の記載のとおり</t>
    <phoneticPr fontId="14"/>
  </si>
  <si>
    <r>
      <t>と環み第</t>
    </r>
    <r>
      <rPr>
        <sz val="11"/>
        <color theme="0"/>
        <rFont val="HGSｺﾞｼｯｸM"/>
        <family val="3"/>
        <charset val="128"/>
      </rPr>
      <t>130-58</t>
    </r>
    <r>
      <rPr>
        <sz val="11"/>
        <rFont val="HGSｺﾞｼｯｸM"/>
        <family val="3"/>
        <charset val="128"/>
      </rPr>
      <t>号</t>
    </r>
    <rPh sb="1" eb="2">
      <t>ワ</t>
    </rPh>
    <rPh sb="3" eb="4">
      <t>ダイ</t>
    </rPh>
    <rPh sb="10" eb="11">
      <t>ゴウ</t>
    </rPh>
    <phoneticPr fontId="1"/>
  </si>
  <si>
    <r>
      <t>令和 6年11月</t>
    </r>
    <r>
      <rPr>
        <sz val="11"/>
        <color theme="0"/>
        <rFont val="HGSｺﾞｼｯｸM"/>
        <family val="3"/>
        <charset val="128"/>
      </rPr>
      <t>13</t>
    </r>
    <r>
      <rPr>
        <sz val="11"/>
        <rFont val="HGSｺﾞｼｯｸM"/>
        <family val="3"/>
        <charset val="128"/>
      </rPr>
      <t>日</t>
    </r>
    <rPh sb="0" eb="2">
      <t>レイワ</t>
    </rPh>
    <rPh sb="4" eb="5">
      <t>ネン</t>
    </rPh>
    <rPh sb="7" eb="8">
      <t>ガツ</t>
    </rPh>
    <rPh sb="10" eb="11">
      <t>ヒ</t>
    </rPh>
    <phoneticPr fontId="2"/>
  </si>
  <si>
    <t>　令和６年10月28日付けで提出のあった森林・山村多面的機能発揮対策交付金に係る</t>
    <rPh sb="1" eb="3">
      <t>レイワ</t>
    </rPh>
    <rPh sb="4" eb="5">
      <t>ネン</t>
    </rPh>
    <rPh sb="10" eb="11">
      <t>ヒ</t>
    </rPh>
    <rPh sb="11" eb="12">
      <t>ヅ</t>
    </rPh>
    <rPh sb="38" eb="39">
      <t>カカ</t>
    </rPh>
    <phoneticPr fontId="1"/>
  </si>
  <si>
    <t>鹿沼市上粕尾自治会森林環境保全の会</t>
    <rPh sb="0" eb="3">
      <t>カヌマシ</t>
    </rPh>
    <rPh sb="3" eb="15">
      <t>カミカスオジチカイシンリンカンキョウホゼン</t>
    </rPh>
    <rPh sb="16" eb="17">
      <t>カイ</t>
    </rPh>
    <phoneticPr fontId="1"/>
  </si>
  <si>
    <t>代表　落合　茂良　様</t>
    <rPh sb="3" eb="5">
      <t>オチアイ</t>
    </rPh>
    <rPh sb="6" eb="8">
      <t>シゲヨシ</t>
    </rPh>
    <phoneticPr fontId="14"/>
  </si>
  <si>
    <t>令和  年  月  日</t>
    <rPh sb="0" eb="2">
      <t>レイワ</t>
    </rPh>
    <rPh sb="4" eb="5">
      <t>ネン</t>
    </rPh>
    <rPh sb="7" eb="8">
      <t>ガツ</t>
    </rPh>
    <rPh sb="10" eb="11">
      <t>ヒ</t>
    </rPh>
    <phoneticPr fontId="2"/>
  </si>
  <si>
    <t>　令和　年　月　日付けで提出のあった里山林活性化による多面的機能発揮対策交付金に係る</t>
    <rPh sb="1" eb="3">
      <t>レイワ</t>
    </rPh>
    <rPh sb="4" eb="5">
      <t>ネン</t>
    </rPh>
    <rPh sb="8" eb="9">
      <t>ヒ</t>
    </rPh>
    <rPh sb="9" eb="10">
      <t>ヅ</t>
    </rPh>
    <rPh sb="18" eb="24">
      <t>サトヤマリンカッセイカ</t>
    </rPh>
    <rPh sb="40" eb="41">
      <t>カカ</t>
    </rPh>
    <phoneticPr fontId="1"/>
  </si>
  <si>
    <t>採択通知内容の変更について、下記のとおり採択を変更しましたので、公益社団法人とちぎ</t>
    <rPh sb="2" eb="6">
      <t>ツウチナイヨウ</t>
    </rPh>
    <rPh sb="7" eb="9">
      <t>ヘンコウ</t>
    </rPh>
    <rPh sb="14" eb="16">
      <t>カキ</t>
    </rPh>
    <rPh sb="20" eb="22">
      <t>サイタク</t>
    </rPh>
    <rPh sb="23" eb="25">
      <t>ヘンコウ</t>
    </rPh>
    <phoneticPr fontId="1"/>
  </si>
  <si>
    <t>に基づき通知します。</t>
    <phoneticPr fontId="1"/>
  </si>
  <si>
    <t>環境・みどり推進機構 里山林活性化による多面的機能発揮対策交付金交付要領第６の3の規定</t>
    <rPh sb="11" eb="17">
      <t>サトヤマリンカッセイカ</t>
    </rPh>
    <phoneticPr fontId="14"/>
  </si>
  <si>
    <t>里山林活性化による多面的機能発揮対策交付金の交付決定額</t>
    <rPh sb="0" eb="6">
      <t>サトヤマリンカッセイカ</t>
    </rPh>
    <phoneticPr fontId="14"/>
  </si>
  <si>
    <t>地域活動型
（森林資源活用）</t>
    <rPh sb="0" eb="5">
      <t>チイキカツドウガタ</t>
    </rPh>
    <rPh sb="7" eb="11">
      <t>シンリンシゲン</t>
    </rPh>
    <rPh sb="11" eb="13">
      <t>カツヨウ</t>
    </rPh>
    <phoneticPr fontId="14"/>
  </si>
  <si>
    <t>地域活動型
（竹林資源活用）</t>
    <rPh sb="0" eb="5">
      <t>チイキカツドウガタ</t>
    </rPh>
    <rPh sb="7" eb="9">
      <t>チクリン</t>
    </rPh>
    <rPh sb="9" eb="11">
      <t>シゲン</t>
    </rPh>
    <rPh sb="11" eb="13">
      <t>カツヨウ</t>
    </rPh>
    <phoneticPr fontId="14"/>
  </si>
  <si>
    <t>複業実践型</t>
    <rPh sb="0" eb="1">
      <t>フク</t>
    </rPh>
    <rPh sb="1" eb="2">
      <t>ギョウ</t>
    </rPh>
    <rPh sb="2" eb="5">
      <t>ジッセンガタ</t>
    </rPh>
    <phoneticPr fontId="14"/>
  </si>
  <si>
    <t>森林機能強化</t>
    <phoneticPr fontId="14"/>
  </si>
  <si>
    <t>関係人口創出・維持</t>
    <phoneticPr fontId="14"/>
  </si>
  <si>
    <r>
      <t>４　令和</t>
    </r>
    <r>
      <rPr>
        <sz val="11"/>
        <color theme="0"/>
        <rFont val="HGSｺﾞｼｯｸM"/>
        <family val="3"/>
        <charset val="128"/>
      </rPr>
      <t>７</t>
    </r>
    <r>
      <rPr>
        <sz val="11"/>
        <color theme="1"/>
        <rFont val="HGSｺﾞｼｯｸM"/>
        <family val="3"/>
        <charset val="128"/>
      </rPr>
      <t>年度交付金交付額</t>
    </r>
    <rPh sb="2" eb="4">
      <t>レイワ</t>
    </rPh>
    <rPh sb="5" eb="7">
      <t>ネンド</t>
    </rPh>
    <rPh sb="7" eb="13">
      <t>コウフキンコウフガク</t>
    </rPh>
    <phoneticPr fontId="14"/>
  </si>
  <si>
    <r>
      <t>　　　 令和</t>
    </r>
    <r>
      <rPr>
        <sz val="11"/>
        <color theme="0"/>
        <rFont val="HGSｺﾞｼｯｸM"/>
        <family val="3"/>
        <charset val="128"/>
      </rPr>
      <t>７</t>
    </r>
    <r>
      <rPr>
        <sz val="11"/>
        <color theme="1"/>
        <rFont val="HGSｺﾞｼｯｸM"/>
        <family val="3"/>
        <charset val="128"/>
      </rPr>
      <t>年度 里山林活性化による多面的機能発揮対策交付金に係る変更採択通知書</t>
    </r>
    <rPh sb="4" eb="6">
      <t>レイワ</t>
    </rPh>
    <rPh sb="7" eb="9">
      <t>ネンド</t>
    </rPh>
    <rPh sb="10" eb="16">
      <t>サトヤマリンカッセイカ</t>
    </rPh>
    <rPh sb="19" eb="22">
      <t>タメンテキ</t>
    </rPh>
    <rPh sb="22" eb="24">
      <t>キノウ</t>
    </rPh>
    <rPh sb="24" eb="26">
      <t>ハッキ</t>
    </rPh>
    <rPh sb="26" eb="28">
      <t>タイサク</t>
    </rPh>
    <rPh sb="28" eb="31">
      <t>コウフキン</t>
    </rPh>
    <rPh sb="32" eb="33">
      <t>カカ</t>
    </rPh>
    <rPh sb="34" eb="36">
      <t>ヘンコウ</t>
    </rPh>
    <rPh sb="36" eb="38">
      <t>サイタク</t>
    </rPh>
    <rPh sb="38" eb="41">
      <t>ツウチショ</t>
    </rPh>
    <phoneticPr fontId="1"/>
  </si>
  <si>
    <t>森林機能強化</t>
    <rPh sb="0" eb="6">
      <t>シンリンキノウキョウカ</t>
    </rPh>
    <phoneticPr fontId="5"/>
  </si>
  <si>
    <t>関係人口創出・維持</t>
    <rPh sb="0" eb="4">
      <t>カンケイジンコウ</t>
    </rPh>
    <rPh sb="4" eb="6">
      <t>ソウシュツ</t>
    </rPh>
    <rPh sb="7" eb="9">
      <t>イジ</t>
    </rPh>
    <phoneticPr fontId="5"/>
  </si>
  <si>
    <t>区分</t>
    <rPh sb="0" eb="2">
      <t>クブン</t>
    </rPh>
    <phoneticPr fontId="14"/>
  </si>
  <si>
    <r>
      <t xml:space="preserve">     理事長</t>
    </r>
    <r>
      <rPr>
        <sz val="11"/>
        <color theme="0"/>
        <rFont val="HGSｺﾞｼｯｸM"/>
        <family val="3"/>
        <charset val="128"/>
      </rPr>
      <t>　大栗　英行</t>
    </r>
    <rPh sb="5" eb="8">
      <t>リジチョウ</t>
    </rPh>
    <rPh sb="9" eb="11">
      <t>オオグリ</t>
    </rPh>
    <rPh sb="12" eb="14">
      <t>ヒデユキ</t>
    </rPh>
    <phoneticPr fontId="1"/>
  </si>
  <si>
    <t>活動組織：</t>
    <rPh sb="0" eb="2">
      <t>カツドウ</t>
    </rPh>
    <rPh sb="2" eb="4">
      <t>ソシキ</t>
    </rPh>
    <phoneticPr fontId="14"/>
  </si>
  <si>
    <t xml:space="preserve">               　　        様</t>
    <phoneticPr fontId="14"/>
  </si>
  <si>
    <t>別紙様式7（実施要領別記様式第13号）</t>
    <rPh sb="2" eb="4">
      <t>ヨウシキ</t>
    </rPh>
    <rPh sb="6" eb="10">
      <t>ジッシヨウリョウ</t>
    </rPh>
    <rPh sb="10" eb="14">
      <t>ベッキヨウシキ</t>
    </rPh>
    <phoneticPr fontId="1"/>
  </si>
  <si>
    <t>別紙様式7（実施要領様式第15号）</t>
    <rPh sb="2" eb="4">
      <t>ヨウシキ</t>
    </rPh>
    <rPh sb="6" eb="10">
      <t>ジッシヨウリョウ</t>
    </rPh>
    <rPh sb="10" eb="12">
      <t>ヨウシキ</t>
    </rPh>
    <rPh sb="12" eb="1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</si>
</sst>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 ;[Red]\-#,##0\ "/>
  </numFmts>
  <fonts count="2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HGSｺﾞｼｯｸM"/>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ＪＳＰ明朝"/>
      <family val="1"/>
      <charset val="128"/>
    </font>
    <font>
      <sz val="11"/>
      <color theme="1"/>
      <name val="HGSｺﾞｼｯｸM"/>
      <family val="3"/>
      <charset val="128"/>
    </font>
    <font>
      <sz val="11"/>
      <color rgb="FF000000"/>
      <name val="HGSｺﾞｼｯｸM"/>
      <family val="3"/>
      <charset val="128"/>
    </font>
    <font>
      <sz val="11"/>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sz val="10"/>
      <color theme="1"/>
      <name val="HGSｺﾞｼｯｸM"/>
      <family val="3"/>
      <charset val="128"/>
    </font>
    <font>
      <sz val="10"/>
      <color theme="1"/>
      <name val="ＭＳ Ｐゴシック"/>
      <family val="3"/>
      <charset val="128"/>
      <scheme val="minor"/>
    </font>
    <font>
      <b/>
      <sz val="16"/>
      <color theme="0"/>
      <name val="ＭＳ Ｐゴシック"/>
      <family val="3"/>
      <charset val="128"/>
      <scheme val="minor"/>
    </font>
    <font>
      <b/>
      <sz val="16"/>
      <name val="ＭＳ Ｐゴシック"/>
      <family val="3"/>
      <charset val="128"/>
      <scheme val="minor"/>
    </font>
    <font>
      <sz val="11"/>
      <color theme="0"/>
      <name val="HGSｺﾞｼｯｸM"/>
      <family val="3"/>
      <charset val="128"/>
    </font>
    <font>
      <sz val="10"/>
      <color rgb="FFFF0000"/>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s>
  <borders count="16">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98">
    <xf numFmtId="0" fontId="0" fillId="0" borderId="0" xfId="0">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176" fontId="10" fillId="0" borderId="4" xfId="0" applyNumberFormat="1" applyFont="1" applyBorder="1" applyAlignment="1">
      <alignment horizontal="right" vertical="center" shrinkToFit="1"/>
    </xf>
    <xf numFmtId="0" fontId="0" fillId="0" borderId="0" xfId="0" applyAlignment="1">
      <alignment horizontal="center" vertical="center"/>
    </xf>
    <xf numFmtId="0" fontId="0" fillId="0" borderId="0" xfId="0" applyAlignment="1"/>
    <xf numFmtId="38" fontId="6" fillId="0" borderId="8" xfId="1" applyFont="1" applyBorder="1" applyAlignment="1"/>
    <xf numFmtId="0" fontId="0" fillId="0" borderId="8" xfId="0" applyBorder="1" applyAlignment="1">
      <alignment horizontal="center" vertical="center"/>
    </xf>
    <xf numFmtId="0" fontId="0" fillId="0" borderId="8" xfId="0" applyBorder="1" applyAlignment="1"/>
    <xf numFmtId="0" fontId="0" fillId="0" borderId="8" xfId="0" applyBorder="1" applyAlignment="1">
      <alignment horizontal="right" vertical="center"/>
    </xf>
    <xf numFmtId="38" fontId="12" fillId="0" borderId="8" xfId="0" applyNumberFormat="1" applyFont="1" applyBorder="1">
      <alignment vertical="center"/>
    </xf>
    <xf numFmtId="38" fontId="12" fillId="0" borderId="8" xfId="0" applyNumberFormat="1" applyFont="1" applyBorder="1" applyAlignment="1"/>
    <xf numFmtId="38" fontId="0" fillId="0" borderId="8" xfId="0" applyNumberFormat="1" applyBorder="1" applyAlignment="1"/>
    <xf numFmtId="38" fontId="7" fillId="0" borderId="8" xfId="0" applyNumberFormat="1" applyFont="1" applyBorder="1" applyAlignment="1"/>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176" fontId="3" fillId="0" borderId="4" xfId="0" applyNumberFormat="1" applyFont="1" applyBorder="1" applyAlignment="1">
      <alignment horizontal="right" vertical="center" shrinkToFit="1"/>
    </xf>
    <xf numFmtId="0" fontId="0" fillId="2" borderId="8" xfId="0" applyFill="1" applyBorder="1" applyAlignment="1">
      <alignment horizontal="right" vertical="center"/>
    </xf>
    <xf numFmtId="38" fontId="6" fillId="2" borderId="8" xfId="1" applyFont="1" applyFill="1" applyBorder="1" applyAlignment="1"/>
    <xf numFmtId="0" fontId="0" fillId="3" borderId="0" xfId="0" applyFill="1">
      <alignment vertical="center"/>
    </xf>
    <xf numFmtId="0" fontId="0" fillId="4" borderId="8" xfId="0" applyFill="1" applyBorder="1">
      <alignment vertical="center"/>
    </xf>
    <xf numFmtId="38" fontId="6" fillId="4" borderId="8" xfId="1" applyFont="1" applyFill="1" applyBorder="1">
      <alignment vertical="center"/>
    </xf>
    <xf numFmtId="0" fontId="0" fillId="4" borderId="8" xfId="0" applyFill="1" applyBorder="1" applyAlignment="1">
      <alignment horizontal="center" vertical="center"/>
    </xf>
    <xf numFmtId="0" fontId="13" fillId="0" borderId="8" xfId="0" applyFont="1" applyBorder="1" applyAlignment="1">
      <alignment horizontal="center" vertical="center"/>
    </xf>
    <xf numFmtId="0" fontId="8" fillId="0" borderId="0" xfId="0" applyFont="1" applyAlignment="1">
      <alignment horizontal="center" vertical="center"/>
    </xf>
    <xf numFmtId="177" fontId="0" fillId="4" borderId="8" xfId="0" applyNumberFormat="1" applyFill="1" applyBorder="1">
      <alignment vertical="center"/>
    </xf>
    <xf numFmtId="178" fontId="3" fillId="0" borderId="4" xfId="0" applyNumberFormat="1" applyFont="1" applyBorder="1">
      <alignment vertical="center"/>
    </xf>
    <xf numFmtId="178" fontId="3" fillId="0" borderId="9" xfId="0" applyNumberFormat="1" applyFont="1" applyBorder="1">
      <alignment vertical="center"/>
    </xf>
    <xf numFmtId="178" fontId="3" fillId="0" borderId="6" xfId="0" applyNumberFormat="1" applyFont="1" applyBorder="1">
      <alignment vertical="center"/>
    </xf>
    <xf numFmtId="58" fontId="10" fillId="0" borderId="0" xfId="0" applyNumberFormat="1" applyFont="1">
      <alignment vertical="center"/>
    </xf>
    <xf numFmtId="0" fontId="10" fillId="0" borderId="0" xfId="0" applyFont="1" applyAlignment="1">
      <alignment horizontal="right" vertical="center"/>
    </xf>
    <xf numFmtId="0" fontId="10" fillId="0" borderId="13" xfId="0" applyFont="1" applyBorder="1">
      <alignment vertical="center"/>
    </xf>
    <xf numFmtId="0" fontId="10" fillId="0" borderId="13" xfId="0" applyFont="1" applyBorder="1" applyAlignment="1">
      <alignment vertical="center" shrinkToFit="1"/>
    </xf>
    <xf numFmtId="0" fontId="10" fillId="0" borderId="13" xfId="0" applyFont="1" applyBorder="1" applyAlignment="1">
      <alignment vertical="center" wrapText="1"/>
    </xf>
    <xf numFmtId="0" fontId="15" fillId="0" borderId="8" xfId="0" applyFont="1" applyBorder="1" applyAlignment="1">
      <alignment vertical="center" shrinkToFit="1"/>
    </xf>
    <xf numFmtId="176" fontId="10" fillId="0" borderId="0" xfId="0" applyNumberFormat="1" applyFont="1" applyAlignment="1">
      <alignment horizontal="right" vertical="center"/>
    </xf>
    <xf numFmtId="38" fontId="10" fillId="0" borderId="0" xfId="1" applyFont="1" applyAlignment="1">
      <alignment horizontal="right" vertical="center"/>
    </xf>
    <xf numFmtId="0" fontId="17" fillId="0" borderId="0" xfId="0" applyFont="1">
      <alignment vertical="center"/>
    </xf>
    <xf numFmtId="0" fontId="3"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8" fillId="0" borderId="0" xfId="0" applyFont="1">
      <alignment vertical="center"/>
    </xf>
    <xf numFmtId="0" fontId="16" fillId="0" borderId="0" xfId="0" applyFont="1">
      <alignment vertical="center"/>
    </xf>
    <xf numFmtId="38" fontId="20" fillId="5" borderId="8" xfId="1" applyFont="1" applyFill="1" applyBorder="1">
      <alignment vertical="center"/>
    </xf>
    <xf numFmtId="0" fontId="15" fillId="0" borderId="4" xfId="0" applyFont="1" applyBorder="1">
      <alignment vertical="center"/>
    </xf>
    <xf numFmtId="0" fontId="15" fillId="0" borderId="3" xfId="0" applyFont="1" applyBorder="1">
      <alignment vertical="center"/>
    </xf>
    <xf numFmtId="0" fontId="15" fillId="0" borderId="2" xfId="0" applyFont="1" applyBorder="1">
      <alignment vertical="center"/>
    </xf>
    <xf numFmtId="0" fontId="11" fillId="0" borderId="0" xfId="0" applyFont="1" applyAlignment="1">
      <alignment vertical="center" shrinkToFit="1"/>
    </xf>
    <xf numFmtId="0" fontId="0" fillId="6" borderId="8"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3" fillId="4" borderId="8" xfId="0" applyFont="1" applyFill="1" applyBorder="1" applyAlignment="1">
      <alignment horizontal="center" vertical="center"/>
    </xf>
    <xf numFmtId="0" fontId="0" fillId="0" borderId="3" xfId="0" applyBorder="1">
      <alignment vertical="center"/>
    </xf>
    <xf numFmtId="0" fontId="3" fillId="0" borderId="0" xfId="0" applyFont="1" applyAlignment="1">
      <alignment horizontal="right" vertical="center"/>
    </xf>
    <xf numFmtId="0" fontId="12" fillId="0" borderId="0" xfId="0" applyFont="1" applyAlignment="1">
      <alignment horizontal="right" vertical="center"/>
    </xf>
    <xf numFmtId="58" fontId="10" fillId="0" borderId="0" xfId="0" applyNumberFormat="1" applyFont="1">
      <alignment vertical="center"/>
    </xf>
    <xf numFmtId="0" fontId="0" fillId="0" borderId="0" xfId="0">
      <alignment vertical="center"/>
    </xf>
    <xf numFmtId="58" fontId="3" fillId="0" borderId="0" xfId="0" quotePrefix="1" applyNumberFormat="1" applyFont="1" applyAlignment="1">
      <alignment horizontal="right" vertical="center"/>
    </xf>
    <xf numFmtId="0" fontId="10" fillId="0" borderId="0" xfId="0" applyFont="1">
      <alignment vertical="center"/>
    </xf>
    <xf numFmtId="0" fontId="10" fillId="0" borderId="0" xfId="0" applyFont="1" applyAlignment="1">
      <alignment horizontal="right" vertical="center"/>
    </xf>
    <xf numFmtId="0" fontId="0" fillId="0" borderId="0" xfId="0" applyAlignment="1">
      <alignment horizontal="right" vertical="center"/>
    </xf>
    <xf numFmtId="0" fontId="11" fillId="0" borderId="0" xfId="0" applyFont="1" applyAlignment="1">
      <alignment horizontal="distributed" vertical="center"/>
    </xf>
    <xf numFmtId="0" fontId="0" fillId="0" borderId="0" xfId="0" applyAlignment="1">
      <alignment horizontal="distributed" vertical="center"/>
    </xf>
    <xf numFmtId="0" fontId="11"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wrapText="1" shrinkToFit="1"/>
    </xf>
    <xf numFmtId="0" fontId="0" fillId="0" borderId="11" xfId="0" applyBorder="1" applyAlignment="1">
      <alignment horizontal="left" vertical="center" wrapText="1" shrinkToFit="1"/>
    </xf>
    <xf numFmtId="0" fontId="0" fillId="0" borderId="12" xfId="0" applyBorder="1" applyAlignment="1">
      <alignment horizontal="left" vertical="center" wrapText="1" shrinkToFit="1"/>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left" vertical="center" wrapText="1" shrinkToFit="1"/>
    </xf>
    <xf numFmtId="0" fontId="15" fillId="0" borderId="2" xfId="0" applyFont="1" applyBorder="1" applyAlignment="1">
      <alignment horizontal="left" vertical="center" wrapText="1" shrinkToFi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0" fillId="0" borderId="8" xfId="0" applyBorder="1" applyAlignment="1">
      <alignment horizontal="center" vertical="center" wrapText="1" shrinkToFit="1"/>
    </xf>
    <xf numFmtId="0" fontId="15" fillId="0" borderId="4"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1" xfId="0" applyFont="1" applyBorder="1" applyAlignment="1">
      <alignment horizontal="left" vertical="center" wrapText="1"/>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15" fillId="0" borderId="7" xfId="0" applyFont="1" applyBorder="1" applyAlignment="1">
      <alignment horizontal="left" vertical="center" wrapText="1"/>
    </xf>
    <xf numFmtId="0" fontId="15" fillId="0" borderId="4" xfId="0" applyFont="1" applyBorder="1" applyAlignment="1">
      <alignment horizontal="center" vertical="center"/>
    </xf>
    <xf numFmtId="0" fontId="16" fillId="5" borderId="4"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0" fillId="0" borderId="0" xfId="0" applyFont="1" applyAlignment="1">
      <alignment horizontal="center" vertical="center"/>
    </xf>
    <xf numFmtId="0" fontId="15" fillId="0" borderId="4" xfId="0" applyFont="1" applyBorder="1" applyAlignment="1">
      <alignment horizontal="left"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15" fillId="0" borderId="6"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X77"/>
  <sheetViews>
    <sheetView zoomScaleNormal="100" workbookViewId="0">
      <selection activeCell="B14" sqref="B14:L14"/>
    </sheetView>
  </sheetViews>
  <sheetFormatPr defaultRowHeight="13.5"/>
  <cols>
    <col min="1" max="1" width="1.875" customWidth="1"/>
    <col min="2" max="2" width="2" customWidth="1"/>
    <col min="3" max="3" width="2.5" customWidth="1"/>
    <col min="4" max="4" width="8" customWidth="1"/>
    <col min="5" max="5" width="14.125" customWidth="1"/>
    <col min="6" max="6" width="11.875" customWidth="1"/>
    <col min="7" max="7" width="2.875" customWidth="1"/>
    <col min="8" max="8" width="11.625" customWidth="1"/>
    <col min="9" max="9" width="2.875" customWidth="1"/>
    <col min="10" max="10" width="10.875" customWidth="1"/>
    <col min="11" max="11" width="2.875" customWidth="1"/>
    <col min="12" max="12" width="11.875" customWidth="1"/>
    <col min="13" max="13" width="2.875" customWidth="1"/>
    <col min="18" max="18" width="10.75" customWidth="1"/>
    <col min="19" max="19" width="5.875" customWidth="1"/>
    <col min="20" max="23" width="8.875" customWidth="1"/>
  </cols>
  <sheetData>
    <row r="1" spans="2:13" ht="18.75">
      <c r="B1" s="46" t="s">
        <v>82</v>
      </c>
      <c r="G1" s="45" t="s">
        <v>54</v>
      </c>
    </row>
    <row r="2" spans="2:13" ht="15.75" customHeight="1">
      <c r="B2" s="2"/>
      <c r="C2" s="2"/>
      <c r="D2" s="2"/>
      <c r="E2" s="2"/>
      <c r="F2" s="2"/>
      <c r="G2" s="2"/>
      <c r="H2" s="2"/>
      <c r="I2" s="2"/>
      <c r="J2" s="57" t="s">
        <v>58</v>
      </c>
      <c r="K2" s="58"/>
      <c r="L2" s="58"/>
    </row>
    <row r="3" spans="2:13" ht="15.75" customHeight="1">
      <c r="B3" s="2"/>
      <c r="C3" s="2"/>
      <c r="D3" s="2"/>
      <c r="E3" s="2"/>
      <c r="F3" s="2"/>
      <c r="G3" s="59"/>
      <c r="H3" s="60"/>
      <c r="J3" s="61" t="s">
        <v>59</v>
      </c>
      <c r="K3" s="58"/>
      <c r="L3" s="58"/>
    </row>
    <row r="4" spans="2:13" ht="12" customHeight="1">
      <c r="B4" s="2"/>
      <c r="C4" s="2"/>
      <c r="D4" s="2"/>
      <c r="E4" s="2"/>
      <c r="F4" s="2"/>
      <c r="G4" s="33"/>
      <c r="J4" s="42"/>
      <c r="K4" s="43"/>
      <c r="L4" s="43"/>
    </row>
    <row r="5" spans="2:13" ht="16.5" customHeight="1">
      <c r="C5" s="2" t="s">
        <v>61</v>
      </c>
      <c r="D5" s="2"/>
      <c r="E5" s="2"/>
      <c r="F5" s="2"/>
      <c r="G5" s="2"/>
      <c r="H5" s="2"/>
      <c r="I5" s="2"/>
      <c r="J5" s="2"/>
      <c r="K5" s="2"/>
    </row>
    <row r="6" spans="2:13" ht="16.5" customHeight="1">
      <c r="B6" s="2"/>
      <c r="C6" s="2" t="s">
        <v>62</v>
      </c>
      <c r="D6" s="2"/>
      <c r="E6" s="2"/>
      <c r="F6" s="2"/>
      <c r="G6" s="2"/>
      <c r="H6" s="2"/>
      <c r="I6" s="2"/>
      <c r="J6" s="2"/>
      <c r="K6" s="2"/>
    </row>
    <row r="7" spans="2:13" ht="16.5" customHeight="1">
      <c r="B7" s="2"/>
      <c r="C7" s="2"/>
      <c r="D7" s="2"/>
      <c r="E7" s="2"/>
      <c r="F7" s="2"/>
      <c r="G7" s="2"/>
      <c r="H7" s="2"/>
      <c r="I7" s="2"/>
      <c r="J7" s="2"/>
      <c r="K7" s="2"/>
    </row>
    <row r="8" spans="2:13" ht="15" customHeight="1">
      <c r="B8" s="2"/>
      <c r="C8" s="2"/>
      <c r="D8" s="2"/>
      <c r="E8" s="2"/>
      <c r="F8" s="2"/>
      <c r="G8" s="2"/>
      <c r="H8" s="2"/>
      <c r="I8" s="62" t="s">
        <v>23</v>
      </c>
      <c r="J8" s="60"/>
      <c r="K8" s="60"/>
      <c r="L8" s="60"/>
    </row>
    <row r="9" spans="2:13" ht="17.25" customHeight="1">
      <c r="B9" s="2"/>
      <c r="C9" s="2"/>
      <c r="D9" s="2"/>
      <c r="E9" s="2"/>
      <c r="F9" s="2"/>
      <c r="G9" s="2"/>
      <c r="H9" s="2"/>
      <c r="I9" s="63" t="s">
        <v>0</v>
      </c>
      <c r="J9" s="64"/>
      <c r="K9" s="64"/>
      <c r="L9" s="64"/>
    </row>
    <row r="10" spans="2:13" ht="15.75" customHeight="1">
      <c r="B10" s="2"/>
      <c r="C10" s="2"/>
      <c r="D10" s="2"/>
      <c r="E10" s="2"/>
      <c r="F10" s="2"/>
      <c r="G10" s="2"/>
      <c r="H10" s="2"/>
      <c r="I10" s="34"/>
      <c r="K10" s="34"/>
      <c r="L10" s="34" t="s">
        <v>22</v>
      </c>
    </row>
    <row r="11" spans="2:13" ht="14.25" customHeight="1">
      <c r="B11" s="2"/>
      <c r="C11" s="2"/>
      <c r="D11" s="2"/>
      <c r="E11" s="2"/>
      <c r="F11" s="2"/>
      <c r="G11" s="2"/>
      <c r="H11" s="2"/>
      <c r="I11" s="2"/>
      <c r="J11" s="2"/>
      <c r="K11" s="2"/>
      <c r="L11" s="2"/>
      <c r="M11" s="2"/>
    </row>
    <row r="12" spans="2:13" ht="20.100000000000001" customHeight="1">
      <c r="B12" s="2" t="s">
        <v>24</v>
      </c>
      <c r="C12" s="2"/>
      <c r="D12" s="2"/>
      <c r="E12" s="2"/>
      <c r="F12" s="2"/>
      <c r="G12" s="2"/>
      <c r="H12" s="2"/>
      <c r="I12" s="2"/>
      <c r="J12" s="2"/>
      <c r="K12" s="2"/>
      <c r="L12" s="2"/>
      <c r="M12" s="2"/>
    </row>
    <row r="13" spans="2:13" ht="9" customHeight="1">
      <c r="B13" s="2"/>
      <c r="C13" s="2"/>
      <c r="D13" s="2"/>
      <c r="E13" s="2"/>
      <c r="F13" s="2"/>
      <c r="G13" s="2"/>
      <c r="H13" s="2"/>
      <c r="I13" s="2"/>
      <c r="J13" s="2"/>
      <c r="K13" s="2"/>
      <c r="L13" s="2"/>
      <c r="M13" s="2"/>
    </row>
    <row r="14" spans="2:13" ht="20.100000000000001" customHeight="1">
      <c r="B14" s="65" t="s">
        <v>60</v>
      </c>
      <c r="C14" s="65"/>
      <c r="D14" s="66"/>
      <c r="E14" s="66"/>
      <c r="F14" s="66"/>
      <c r="G14" s="66"/>
      <c r="H14" s="66"/>
      <c r="I14" s="66"/>
      <c r="J14" s="66"/>
      <c r="K14" s="66"/>
      <c r="L14" s="66"/>
      <c r="M14" s="2"/>
    </row>
    <row r="15" spans="2:13" ht="20.100000000000001" customHeight="1">
      <c r="B15" s="65" t="s">
        <v>25</v>
      </c>
      <c r="C15" s="65"/>
      <c r="D15" s="66"/>
      <c r="E15" s="66"/>
      <c r="F15" s="66"/>
      <c r="G15" s="66"/>
      <c r="H15" s="66"/>
      <c r="I15" s="66"/>
      <c r="J15" s="66"/>
      <c r="K15" s="66"/>
      <c r="L15" s="66"/>
      <c r="M15" s="2"/>
    </row>
    <row r="16" spans="2:13" ht="20.100000000000001" customHeight="1">
      <c r="B16" s="65" t="s">
        <v>26</v>
      </c>
      <c r="C16" s="65"/>
      <c r="D16" s="66"/>
      <c r="E16" s="66"/>
      <c r="F16" s="66"/>
      <c r="G16" s="66"/>
      <c r="H16" s="66"/>
      <c r="I16" s="66"/>
      <c r="J16" s="66"/>
      <c r="K16" s="66"/>
      <c r="L16" s="66"/>
      <c r="M16" s="2"/>
    </row>
    <row r="17" spans="2:24" ht="20.100000000000001" customHeight="1">
      <c r="B17" s="65" t="s">
        <v>27</v>
      </c>
      <c r="C17" s="65"/>
      <c r="D17" s="66"/>
      <c r="E17" s="66"/>
      <c r="F17" s="66"/>
      <c r="G17" s="66"/>
      <c r="H17" s="66"/>
      <c r="I17" s="2"/>
      <c r="J17" s="2"/>
      <c r="K17" s="2"/>
      <c r="L17" s="2"/>
      <c r="M17" s="2"/>
    </row>
    <row r="18" spans="2:24" ht="13.5" customHeight="1">
      <c r="B18" s="2"/>
      <c r="C18" s="2"/>
      <c r="D18" s="2"/>
      <c r="E18" s="2"/>
      <c r="F18" s="2"/>
      <c r="G18" s="2"/>
      <c r="H18" s="2"/>
      <c r="I18" s="2"/>
      <c r="J18" s="2"/>
      <c r="K18" s="2"/>
      <c r="L18" s="2"/>
      <c r="M18" s="2"/>
    </row>
    <row r="19" spans="2:24" ht="12" customHeight="1">
      <c r="B19" s="2"/>
      <c r="C19" s="2"/>
      <c r="D19" s="2"/>
      <c r="E19" s="2" t="s">
        <v>4</v>
      </c>
      <c r="F19" s="2"/>
      <c r="G19" s="2"/>
      <c r="H19" s="2"/>
      <c r="I19" s="2"/>
      <c r="J19" s="2"/>
      <c r="K19" s="2"/>
      <c r="L19" s="2"/>
      <c r="M19" s="2"/>
    </row>
    <row r="20" spans="2:24" ht="10.5" customHeight="1">
      <c r="B20" s="2"/>
      <c r="C20" s="2"/>
      <c r="D20" s="2"/>
      <c r="E20" s="2"/>
      <c r="F20" s="2"/>
      <c r="G20" s="2"/>
      <c r="H20" s="2"/>
      <c r="I20" s="2"/>
      <c r="J20" s="2"/>
      <c r="K20" s="2"/>
      <c r="L20" s="2"/>
      <c r="M20" s="2"/>
    </row>
    <row r="21" spans="2:24" ht="17.25" customHeight="1">
      <c r="B21" s="44">
        <v>1</v>
      </c>
      <c r="C21" s="4"/>
      <c r="D21" s="67" t="str">
        <f>C5</f>
        <v>鹿沼市上粕尾自治会森林環境保全の会</v>
      </c>
      <c r="E21" s="68"/>
      <c r="F21" s="69"/>
      <c r="G21" s="2"/>
      <c r="H21" s="2"/>
      <c r="I21" s="2"/>
      <c r="J21" s="2"/>
      <c r="K21" s="2"/>
      <c r="M21" s="2"/>
    </row>
    <row r="22" spans="2:24" ht="20.100000000000001" customHeight="1">
      <c r="B22" s="3">
        <v>2</v>
      </c>
      <c r="C22" s="2"/>
      <c r="D22" s="2" t="s">
        <v>57</v>
      </c>
      <c r="E22" s="2"/>
      <c r="F22" s="2"/>
      <c r="G22" s="2"/>
      <c r="H22" s="2"/>
      <c r="I22" s="2"/>
      <c r="J22" s="2"/>
      <c r="K22" s="2"/>
      <c r="L22" s="2"/>
      <c r="M22" s="2"/>
    </row>
    <row r="23" spans="2:24" ht="20.100000000000001" customHeight="1">
      <c r="B23" s="3">
        <v>3</v>
      </c>
      <c r="C23" s="2"/>
      <c r="D23" s="2" t="s">
        <v>56</v>
      </c>
      <c r="E23" s="2"/>
      <c r="F23" s="2"/>
      <c r="G23" s="2"/>
      <c r="H23" s="2"/>
      <c r="I23" s="2"/>
      <c r="J23" s="2"/>
      <c r="K23" s="2"/>
      <c r="L23" s="2"/>
      <c r="M23" s="2"/>
      <c r="O23" s="28" t="s">
        <v>21</v>
      </c>
      <c r="P23" s="28" t="s">
        <v>8</v>
      </c>
      <c r="R23" s="12"/>
      <c r="S23" s="12"/>
      <c r="T23" s="11" t="s">
        <v>9</v>
      </c>
      <c r="U23" s="11" t="s">
        <v>10</v>
      </c>
      <c r="V23" s="11" t="s">
        <v>11</v>
      </c>
      <c r="W23" s="11" t="s">
        <v>12</v>
      </c>
      <c r="X23" s="9"/>
    </row>
    <row r="24" spans="2:24" ht="22.5" customHeight="1">
      <c r="B24" s="35"/>
      <c r="C24" s="73" t="s">
        <v>29</v>
      </c>
      <c r="D24" s="73"/>
      <c r="E24" s="74"/>
      <c r="F24" s="82" t="s">
        <v>6</v>
      </c>
      <c r="G24" s="83"/>
      <c r="H24" s="82" t="s">
        <v>52</v>
      </c>
      <c r="I24" s="83"/>
      <c r="J24" s="82" t="s">
        <v>53</v>
      </c>
      <c r="K24" s="84"/>
      <c r="L24" s="82" t="s">
        <v>7</v>
      </c>
      <c r="M24" s="84"/>
      <c r="P24" s="27">
        <v>3</v>
      </c>
      <c r="R24" s="70" t="s">
        <v>13</v>
      </c>
      <c r="S24" s="12">
        <v>0</v>
      </c>
      <c r="T24" s="21">
        <v>0</v>
      </c>
      <c r="U24" s="21">
        <v>0</v>
      </c>
      <c r="V24" s="13">
        <v>0</v>
      </c>
      <c r="W24" s="14">
        <f>SUM(T24:V24)</f>
        <v>0</v>
      </c>
      <c r="X24" s="9"/>
    </row>
    <row r="25" spans="2:24" ht="20.25" customHeight="1">
      <c r="B25" s="35"/>
      <c r="C25" s="73" t="s">
        <v>30</v>
      </c>
      <c r="D25" s="73"/>
      <c r="E25" s="74"/>
      <c r="F25" s="30">
        <f>VLOOKUP(P25,S24:V27,2,FALSE)</f>
        <v>0</v>
      </c>
      <c r="G25" s="19" t="s">
        <v>3</v>
      </c>
      <c r="H25" s="31">
        <f>VLOOKUP(P25,S24:V27,3,FALSE)</f>
        <v>0</v>
      </c>
      <c r="I25" s="18" t="s">
        <v>3</v>
      </c>
      <c r="J25" s="30">
        <f>VLOOKUP(P25,S24:V27,4,FALSE)</f>
        <v>0</v>
      </c>
      <c r="K25" s="19" t="s">
        <v>3</v>
      </c>
      <c r="L25" s="7">
        <f>F25+H25+J25</f>
        <v>0</v>
      </c>
      <c r="M25" s="6" t="s">
        <v>3</v>
      </c>
      <c r="O25" s="23"/>
      <c r="P25" s="26"/>
      <c r="R25" s="71"/>
      <c r="S25" s="12">
        <v>50</v>
      </c>
      <c r="T25" s="22">
        <v>37500</v>
      </c>
      <c r="U25" s="22">
        <v>6250</v>
      </c>
      <c r="V25" s="10">
        <f>U25</f>
        <v>6250</v>
      </c>
      <c r="W25" s="15">
        <f>SUM(T25:V25)</f>
        <v>50000</v>
      </c>
      <c r="X25" s="9"/>
    </row>
    <row r="26" spans="2:24" ht="27" customHeight="1">
      <c r="B26" s="36"/>
      <c r="C26" s="75" t="s">
        <v>37</v>
      </c>
      <c r="D26" s="75"/>
      <c r="E26" s="76"/>
      <c r="F26" s="32">
        <f>VLOOKUP(P26,S28:V30,2,FALSE)*O26</f>
        <v>1793000</v>
      </c>
      <c r="G26" s="19" t="s">
        <v>3</v>
      </c>
      <c r="H26" s="31">
        <f>VLOOKUP(P26,S28:V30,3,FALSE)*O26</f>
        <v>293400</v>
      </c>
      <c r="I26" s="18" t="s">
        <v>3</v>
      </c>
      <c r="J26" s="32">
        <f>VLOOKUP(P26,S28:V30,3,FALSE)*O26</f>
        <v>293400</v>
      </c>
      <c r="K26" s="19" t="s">
        <v>3</v>
      </c>
      <c r="L26" s="7">
        <f t="shared" ref="L26:L33" si="0">SUM(F26,H26,J26)</f>
        <v>2379800</v>
      </c>
      <c r="M26" s="6" t="s">
        <v>3</v>
      </c>
      <c r="O26" s="29">
        <v>16.3</v>
      </c>
      <c r="P26" s="8">
        <f>P24</f>
        <v>3</v>
      </c>
      <c r="R26" s="71"/>
      <c r="S26" s="12">
        <v>100</v>
      </c>
      <c r="T26" s="22">
        <v>75000</v>
      </c>
      <c r="U26" s="22">
        <v>12500</v>
      </c>
      <c r="V26" s="10">
        <f t="shared" ref="V26:V41" si="1">U26</f>
        <v>12500</v>
      </c>
      <c r="W26" s="16">
        <f t="shared" ref="W26:W42" si="2">SUM(T26:V26)</f>
        <v>100000</v>
      </c>
      <c r="X26" s="9"/>
    </row>
    <row r="27" spans="2:24" ht="27.75" customHeight="1">
      <c r="B27" s="37"/>
      <c r="C27" s="77" t="s">
        <v>38</v>
      </c>
      <c r="D27" s="77"/>
      <c r="E27" s="78"/>
      <c r="F27" s="32">
        <f>VLOOKUP(P27,S31:V33,2,FALSE)*O27</f>
        <v>0</v>
      </c>
      <c r="G27" s="19" t="s">
        <v>3</v>
      </c>
      <c r="H27" s="31">
        <f>VLOOKUP(P27,S31:V33,3,FALSE)*O27</f>
        <v>0</v>
      </c>
      <c r="I27" s="18" t="s">
        <v>3</v>
      </c>
      <c r="J27" s="32">
        <f>VLOOKUP(P27,S31:V33,3,FALSE)*O27</f>
        <v>0</v>
      </c>
      <c r="K27" s="19" t="s">
        <v>3</v>
      </c>
      <c r="L27" s="7">
        <f t="shared" si="0"/>
        <v>0</v>
      </c>
      <c r="M27" s="6" t="s">
        <v>3</v>
      </c>
      <c r="O27" s="29"/>
      <c r="P27" s="8">
        <f>P24</f>
        <v>3</v>
      </c>
      <c r="R27" s="72"/>
      <c r="S27" s="12">
        <v>150</v>
      </c>
      <c r="T27" s="22">
        <v>112500</v>
      </c>
      <c r="U27" s="22">
        <v>18750</v>
      </c>
      <c r="V27" s="10">
        <f t="shared" si="1"/>
        <v>18750</v>
      </c>
      <c r="W27" s="16">
        <f t="shared" si="2"/>
        <v>150000</v>
      </c>
      <c r="X27" s="9"/>
    </row>
    <row r="28" spans="2:24" ht="20.25" customHeight="1">
      <c r="B28" s="35"/>
      <c r="C28" s="79" t="s">
        <v>31</v>
      </c>
      <c r="D28" s="79"/>
      <c r="E28" s="80"/>
      <c r="F28" s="32">
        <f>VLOOKUP(P28,S34:V36,2,FALSE)*O28</f>
        <v>0</v>
      </c>
      <c r="G28" s="19" t="s">
        <v>3</v>
      </c>
      <c r="H28" s="31">
        <f>VLOOKUP(P28,S34:V36,3,FALSE)*O28</f>
        <v>0</v>
      </c>
      <c r="I28" s="18" t="s">
        <v>3</v>
      </c>
      <c r="J28" s="32">
        <f>VLOOKUP(P28,S34:V36,3,FALSE)*O28</f>
        <v>0</v>
      </c>
      <c r="K28" s="19" t="s">
        <v>3</v>
      </c>
      <c r="L28" s="7">
        <f t="shared" si="0"/>
        <v>0</v>
      </c>
      <c r="M28" s="6" t="s">
        <v>3</v>
      </c>
      <c r="O28" s="24"/>
      <c r="P28" s="8">
        <f>P24</f>
        <v>3</v>
      </c>
      <c r="R28" s="81" t="s">
        <v>14</v>
      </c>
      <c r="S28" s="12">
        <v>1</v>
      </c>
      <c r="T28" s="22">
        <v>120000</v>
      </c>
      <c r="U28" s="22">
        <v>20000</v>
      </c>
      <c r="V28" s="10">
        <f t="shared" si="1"/>
        <v>20000</v>
      </c>
      <c r="W28" s="17">
        <f t="shared" si="2"/>
        <v>160000</v>
      </c>
      <c r="X28" s="9"/>
    </row>
    <row r="29" spans="2:24" ht="20.25" customHeight="1">
      <c r="B29" s="35"/>
      <c r="C29" s="79" t="s">
        <v>32</v>
      </c>
      <c r="D29" s="79"/>
      <c r="E29" s="80"/>
      <c r="F29" s="32">
        <f>VLOOKUP(P29,S37:V39,2,FALSE)*O29</f>
        <v>0</v>
      </c>
      <c r="G29" s="19" t="s">
        <v>3</v>
      </c>
      <c r="H29" s="31">
        <f>VLOOKUP(P29,S37:V39,3,FALSE)*O29</f>
        <v>0</v>
      </c>
      <c r="I29" s="18" t="s">
        <v>3</v>
      </c>
      <c r="J29" s="32">
        <f>VLOOKUP(P29,S37:V39,3,FALSE)*O29</f>
        <v>0</v>
      </c>
      <c r="K29" s="19" t="s">
        <v>3</v>
      </c>
      <c r="L29" s="7">
        <f t="shared" si="0"/>
        <v>0</v>
      </c>
      <c r="M29" s="6" t="s">
        <v>3</v>
      </c>
      <c r="O29" s="24"/>
      <c r="P29" s="8">
        <f>P24</f>
        <v>3</v>
      </c>
      <c r="R29" s="81"/>
      <c r="S29" s="12">
        <v>2</v>
      </c>
      <c r="T29" s="22">
        <v>115000</v>
      </c>
      <c r="U29" s="22">
        <v>19000</v>
      </c>
      <c r="V29" s="10">
        <f t="shared" si="1"/>
        <v>19000</v>
      </c>
      <c r="W29" s="16">
        <f t="shared" si="2"/>
        <v>153000</v>
      </c>
      <c r="X29" s="9"/>
    </row>
    <row r="30" spans="2:24" ht="24.75" customHeight="1">
      <c r="B30" s="35"/>
      <c r="C30" s="79" t="s">
        <v>33</v>
      </c>
      <c r="D30" s="79"/>
      <c r="E30" s="80"/>
      <c r="F30" s="32">
        <f>VLOOKUP(P30,S40:V42,2,FALSE)*O30</f>
        <v>0</v>
      </c>
      <c r="G30" s="19" t="s">
        <v>3</v>
      </c>
      <c r="H30" s="31">
        <f>VLOOKUP(P30,S40:V42,3,FALSE)*O30</f>
        <v>0</v>
      </c>
      <c r="I30" s="18" t="s">
        <v>3</v>
      </c>
      <c r="J30" s="32">
        <f>VLOOKUP(P30,S40:V42,3,FALSE)*O30</f>
        <v>0</v>
      </c>
      <c r="K30" s="19" t="s">
        <v>3</v>
      </c>
      <c r="L30" s="7">
        <f t="shared" si="0"/>
        <v>0</v>
      </c>
      <c r="M30" s="6" t="s">
        <v>3</v>
      </c>
      <c r="O30" s="24"/>
      <c r="P30" s="26">
        <v>50</v>
      </c>
      <c r="R30" s="81"/>
      <c r="S30" s="12">
        <v>3</v>
      </c>
      <c r="T30" s="22">
        <v>110000</v>
      </c>
      <c r="U30" s="22">
        <v>18000</v>
      </c>
      <c r="V30" s="10">
        <f t="shared" si="1"/>
        <v>18000</v>
      </c>
      <c r="W30" s="16">
        <f t="shared" si="2"/>
        <v>146000</v>
      </c>
      <c r="X30" s="9"/>
    </row>
    <row r="31" spans="2:24" ht="24.75" customHeight="1">
      <c r="B31" s="35" t="s">
        <v>34</v>
      </c>
      <c r="C31" s="73" t="s">
        <v>35</v>
      </c>
      <c r="D31" s="73"/>
      <c r="E31" s="74"/>
      <c r="F31" s="20">
        <f>SUM(F25:F30)</f>
        <v>1793000</v>
      </c>
      <c r="G31" s="18" t="s">
        <v>3</v>
      </c>
      <c r="H31" s="20">
        <f>SUM(H25:H30)</f>
        <v>293400</v>
      </c>
      <c r="I31" s="18" t="s">
        <v>3</v>
      </c>
      <c r="J31" s="20">
        <f>SUM(J25:J30)</f>
        <v>293400</v>
      </c>
      <c r="K31" s="19" t="s">
        <v>3</v>
      </c>
      <c r="L31" s="7">
        <f t="shared" si="0"/>
        <v>2379800</v>
      </c>
      <c r="M31" s="6" t="s">
        <v>3</v>
      </c>
      <c r="O31" s="24"/>
      <c r="P31" s="8"/>
      <c r="R31" s="81" t="s">
        <v>15</v>
      </c>
      <c r="S31" s="12">
        <v>1</v>
      </c>
      <c r="T31" s="22">
        <v>285000</v>
      </c>
      <c r="U31" s="22">
        <v>47500</v>
      </c>
      <c r="V31" s="10">
        <f t="shared" si="1"/>
        <v>47500</v>
      </c>
      <c r="W31" s="17">
        <f>SUM(T31:V31)</f>
        <v>380000</v>
      </c>
      <c r="X31" s="9"/>
    </row>
    <row r="32" spans="2:24" ht="20.25" customHeight="1">
      <c r="B32" s="35"/>
      <c r="C32" s="85" t="s">
        <v>41</v>
      </c>
      <c r="D32" s="86"/>
      <c r="E32" s="38" t="s">
        <v>1</v>
      </c>
      <c r="F32" s="7">
        <f>O32</f>
        <v>67000</v>
      </c>
      <c r="G32" s="5" t="s">
        <v>3</v>
      </c>
      <c r="H32" s="7"/>
      <c r="I32" s="5" t="s">
        <v>3</v>
      </c>
      <c r="J32" s="7"/>
      <c r="K32" s="6" t="s">
        <v>3</v>
      </c>
      <c r="L32" s="7">
        <f t="shared" si="0"/>
        <v>67000</v>
      </c>
      <c r="M32" s="6" t="s">
        <v>3</v>
      </c>
      <c r="O32" s="25">
        <v>67000</v>
      </c>
      <c r="P32" s="8"/>
      <c r="R32" s="81"/>
      <c r="S32" s="12">
        <v>2</v>
      </c>
      <c r="T32" s="22">
        <v>265000</v>
      </c>
      <c r="U32" s="22">
        <v>44000</v>
      </c>
      <c r="V32" s="10">
        <f t="shared" si="1"/>
        <v>44000</v>
      </c>
      <c r="W32" s="16">
        <f t="shared" si="2"/>
        <v>353000</v>
      </c>
      <c r="X32" s="9"/>
    </row>
    <row r="33" spans="2:24" ht="20.25" customHeight="1">
      <c r="B33" s="35"/>
      <c r="C33" s="87"/>
      <c r="D33" s="88"/>
      <c r="E33" s="38" t="s">
        <v>2</v>
      </c>
      <c r="F33" s="7">
        <f>O33</f>
        <v>0</v>
      </c>
      <c r="G33" s="5" t="s">
        <v>3</v>
      </c>
      <c r="H33" s="7"/>
      <c r="I33" s="5" t="s">
        <v>3</v>
      </c>
      <c r="J33" s="7"/>
      <c r="K33" s="6" t="s">
        <v>3</v>
      </c>
      <c r="L33" s="7">
        <f t="shared" si="0"/>
        <v>0</v>
      </c>
      <c r="M33" s="6" t="s">
        <v>3</v>
      </c>
      <c r="O33" s="25"/>
      <c r="P33" s="8"/>
      <c r="R33" s="81"/>
      <c r="S33" s="12">
        <v>3</v>
      </c>
      <c r="T33" s="22">
        <v>245000</v>
      </c>
      <c r="U33" s="22">
        <v>40000</v>
      </c>
      <c r="V33" s="10">
        <f t="shared" si="1"/>
        <v>40000</v>
      </c>
      <c r="W33" s="16">
        <f t="shared" si="2"/>
        <v>325000</v>
      </c>
      <c r="X33" s="9"/>
    </row>
    <row r="34" spans="2:24" ht="20.25" customHeight="1">
      <c r="B34" s="35" t="s">
        <v>5</v>
      </c>
      <c r="C34" s="89" t="s">
        <v>36</v>
      </c>
      <c r="D34" s="73"/>
      <c r="E34" s="74"/>
      <c r="F34" s="7">
        <f>SUM(F31:F33)</f>
        <v>1860000</v>
      </c>
      <c r="G34" s="6" t="s">
        <v>3</v>
      </c>
      <c r="H34" s="7">
        <f>SUM(H31:H33)</f>
        <v>293400</v>
      </c>
      <c r="I34" s="5" t="s">
        <v>3</v>
      </c>
      <c r="J34" s="7">
        <f>SUM(J31:J33)</f>
        <v>293400</v>
      </c>
      <c r="K34" s="6" t="s">
        <v>3</v>
      </c>
      <c r="L34" s="7">
        <f>SUM(F34,H34,J34)</f>
        <v>2446800</v>
      </c>
      <c r="M34" s="6" t="s">
        <v>3</v>
      </c>
      <c r="R34" s="81" t="s">
        <v>16</v>
      </c>
      <c r="S34" s="12">
        <v>1</v>
      </c>
      <c r="T34" s="22">
        <v>120000</v>
      </c>
      <c r="U34" s="22">
        <v>20000</v>
      </c>
      <c r="V34" s="10">
        <f t="shared" si="1"/>
        <v>20000</v>
      </c>
      <c r="W34" s="17">
        <f t="shared" si="2"/>
        <v>160000</v>
      </c>
      <c r="X34" s="9"/>
    </row>
    <row r="35" spans="2:24" ht="19.5" customHeight="1">
      <c r="B35" s="2"/>
      <c r="C35" s="2"/>
      <c r="D35" s="2"/>
      <c r="E35" s="2"/>
      <c r="F35" s="2"/>
      <c r="G35" s="3"/>
      <c r="H35" s="2"/>
      <c r="I35" s="3"/>
      <c r="J35" s="2"/>
      <c r="K35" s="3"/>
      <c r="L35" s="2"/>
      <c r="M35" s="3"/>
      <c r="N35" s="90" t="s">
        <v>55</v>
      </c>
      <c r="O35" s="91"/>
      <c r="P35" s="47">
        <v>2052600</v>
      </c>
      <c r="Q35" t="s">
        <v>43</v>
      </c>
      <c r="R35" s="81"/>
      <c r="S35" s="12">
        <v>2</v>
      </c>
      <c r="T35" s="22">
        <v>115000</v>
      </c>
      <c r="U35" s="22">
        <v>19000</v>
      </c>
      <c r="V35" s="10">
        <f t="shared" si="1"/>
        <v>19000</v>
      </c>
      <c r="W35" s="16">
        <f t="shared" si="2"/>
        <v>153000</v>
      </c>
      <c r="X35" s="9"/>
    </row>
    <row r="36" spans="2:24" ht="19.5" customHeight="1">
      <c r="B36" s="2" t="s">
        <v>28</v>
      </c>
      <c r="C36" s="2"/>
      <c r="D36" s="2"/>
      <c r="E36" s="2"/>
      <c r="F36" s="2"/>
      <c r="G36" s="2"/>
      <c r="H36" s="2"/>
      <c r="J36" s="1"/>
      <c r="K36" s="1"/>
      <c r="L36" s="1"/>
      <c r="M36" s="1"/>
      <c r="N36" s="90" t="s">
        <v>49</v>
      </c>
      <c r="O36" s="91"/>
      <c r="P36" s="47">
        <v>0</v>
      </c>
      <c r="Q36" t="s">
        <v>43</v>
      </c>
      <c r="R36" s="81"/>
      <c r="S36" s="12">
        <v>3</v>
      </c>
      <c r="T36" s="22">
        <v>110000</v>
      </c>
      <c r="U36" s="22">
        <v>18000</v>
      </c>
      <c r="V36" s="10">
        <f t="shared" si="1"/>
        <v>18000</v>
      </c>
      <c r="W36" s="16">
        <f t="shared" si="2"/>
        <v>146000</v>
      </c>
      <c r="X36" s="9"/>
    </row>
    <row r="37" spans="2:24" ht="19.5" customHeight="1">
      <c r="B37" s="2"/>
      <c r="C37" s="2"/>
      <c r="D37" s="2" t="s">
        <v>39</v>
      </c>
      <c r="E37" s="2"/>
      <c r="F37" s="40">
        <f>P35</f>
        <v>2052600</v>
      </c>
      <c r="G37" s="3" t="s">
        <v>43</v>
      </c>
      <c r="H37" s="2"/>
      <c r="N37" s="90" t="s">
        <v>50</v>
      </c>
      <c r="O37" s="91"/>
      <c r="P37" s="47">
        <v>134000</v>
      </c>
      <c r="Q37" t="s">
        <v>43</v>
      </c>
      <c r="R37" s="81" t="s">
        <v>17</v>
      </c>
      <c r="S37" s="12">
        <v>1</v>
      </c>
      <c r="T37" s="22">
        <v>800</v>
      </c>
      <c r="U37" s="22">
        <v>100</v>
      </c>
      <c r="V37" s="10">
        <f t="shared" si="1"/>
        <v>100</v>
      </c>
      <c r="W37" s="17">
        <f t="shared" si="2"/>
        <v>1000</v>
      </c>
      <c r="X37" s="9"/>
    </row>
    <row r="38" spans="2:24" ht="19.5" customHeight="1">
      <c r="D38" s="2" t="s">
        <v>48</v>
      </c>
      <c r="E38" s="2"/>
      <c r="F38" s="40">
        <f>P36</f>
        <v>0</v>
      </c>
      <c r="G38" s="3" t="s">
        <v>43</v>
      </c>
      <c r="H38" s="2"/>
      <c r="N38" s="90" t="s">
        <v>51</v>
      </c>
      <c r="O38" s="91"/>
      <c r="P38" s="47">
        <v>0</v>
      </c>
      <c r="Q38" t="s">
        <v>43</v>
      </c>
      <c r="R38" s="81"/>
      <c r="S38" s="12">
        <v>2</v>
      </c>
      <c r="T38" s="22">
        <v>800</v>
      </c>
      <c r="U38" s="22">
        <v>100</v>
      </c>
      <c r="V38" s="10">
        <f t="shared" si="1"/>
        <v>100</v>
      </c>
      <c r="W38" s="16">
        <f t="shared" si="2"/>
        <v>1000</v>
      </c>
      <c r="X38" s="9"/>
    </row>
    <row r="39" spans="2:24" ht="20.100000000000001" customHeight="1">
      <c r="B39" s="2"/>
      <c r="C39" s="2"/>
      <c r="D39" s="2" t="s">
        <v>46</v>
      </c>
      <c r="E39" s="2"/>
      <c r="F39" s="39">
        <f>L34</f>
        <v>2446800</v>
      </c>
      <c r="G39" s="3" t="s">
        <v>43</v>
      </c>
      <c r="H39" s="2"/>
      <c r="R39" s="81"/>
      <c r="S39" s="12">
        <v>3</v>
      </c>
      <c r="T39" s="22">
        <v>800</v>
      </c>
      <c r="U39" s="22">
        <v>100</v>
      </c>
      <c r="V39" s="10">
        <f t="shared" si="1"/>
        <v>100</v>
      </c>
      <c r="W39" s="16">
        <f t="shared" si="2"/>
        <v>1000</v>
      </c>
      <c r="X39" s="9"/>
    </row>
    <row r="40" spans="2:24" ht="20.100000000000001" customHeight="1">
      <c r="B40" s="2"/>
      <c r="C40" s="2"/>
      <c r="D40" s="2" t="s">
        <v>47</v>
      </c>
      <c r="E40" s="2"/>
      <c r="F40" s="39">
        <f>F39-F38</f>
        <v>2446800</v>
      </c>
      <c r="G40" s="3" t="s">
        <v>43</v>
      </c>
      <c r="H40" s="2"/>
      <c r="R40" s="81" t="s">
        <v>18</v>
      </c>
      <c r="S40" s="12">
        <v>0</v>
      </c>
      <c r="T40" s="22">
        <v>0</v>
      </c>
      <c r="U40" s="22">
        <v>0</v>
      </c>
      <c r="V40" s="10">
        <f t="shared" si="1"/>
        <v>0</v>
      </c>
      <c r="W40" s="15">
        <f t="shared" si="2"/>
        <v>0</v>
      </c>
      <c r="X40" s="9"/>
    </row>
    <row r="41" spans="2:24" ht="20.100000000000001" customHeight="1">
      <c r="B41" s="2">
        <v>5</v>
      </c>
      <c r="C41" s="2"/>
      <c r="D41" s="2" t="s">
        <v>40</v>
      </c>
      <c r="E41" s="2"/>
      <c r="F41" s="39">
        <f>L34-F32-F33+P38+P37</f>
        <v>2513800</v>
      </c>
      <c r="G41" s="3" t="s">
        <v>43</v>
      </c>
      <c r="H41" s="2"/>
      <c r="R41" s="81"/>
      <c r="S41" s="12">
        <v>50</v>
      </c>
      <c r="T41" s="22">
        <v>50000</v>
      </c>
      <c r="U41" s="22">
        <v>8000</v>
      </c>
      <c r="V41" s="10">
        <f t="shared" si="1"/>
        <v>8000</v>
      </c>
      <c r="W41" s="17">
        <f t="shared" si="2"/>
        <v>66000</v>
      </c>
      <c r="X41" s="9"/>
    </row>
    <row r="42" spans="2:24" ht="20.100000000000001" customHeight="1">
      <c r="B42" s="2"/>
      <c r="C42" s="2"/>
      <c r="D42" s="2" t="s">
        <v>42</v>
      </c>
      <c r="E42" s="2"/>
      <c r="F42" s="2"/>
      <c r="G42" s="2"/>
      <c r="H42" s="2"/>
      <c r="R42" s="81"/>
      <c r="S42" s="12"/>
      <c r="T42" s="10"/>
      <c r="U42" s="10"/>
      <c r="V42" s="10"/>
      <c r="W42" s="16">
        <f t="shared" si="2"/>
        <v>0</v>
      </c>
      <c r="X42" s="9"/>
    </row>
    <row r="43" spans="2:24" ht="20.100000000000001" customHeight="1">
      <c r="B43" s="2">
        <v>6</v>
      </c>
      <c r="C43" s="2"/>
      <c r="D43" s="2" t="s">
        <v>44</v>
      </c>
      <c r="E43" s="2"/>
      <c r="F43" s="2" t="s">
        <v>45</v>
      </c>
      <c r="G43" s="2"/>
      <c r="H43" s="2"/>
      <c r="R43" s="12" t="s">
        <v>19</v>
      </c>
      <c r="S43" s="12"/>
      <c r="T43" s="12"/>
      <c r="U43" s="12"/>
      <c r="V43" s="12"/>
      <c r="W43" s="12"/>
      <c r="X43" s="9"/>
    </row>
    <row r="44" spans="2:24" ht="20.100000000000001" customHeight="1">
      <c r="R44" s="12" t="s">
        <v>20</v>
      </c>
      <c r="S44" s="12"/>
      <c r="T44" s="12"/>
      <c r="U44" s="12"/>
      <c r="V44" s="12"/>
      <c r="W44" s="12"/>
      <c r="X44" s="9"/>
    </row>
    <row r="45" spans="2:24" ht="20.100000000000001" customHeight="1">
      <c r="B45" s="2"/>
      <c r="C45" s="2"/>
      <c r="D45" s="2"/>
      <c r="E45" s="2"/>
      <c r="F45" s="2"/>
      <c r="G45" s="2"/>
      <c r="H45" s="2"/>
      <c r="R45" s="12"/>
      <c r="S45" s="12"/>
      <c r="T45" s="12"/>
      <c r="U45" s="12"/>
      <c r="V45" s="12"/>
      <c r="W45" s="12"/>
      <c r="X45" s="9"/>
    </row>
    <row r="46" spans="2:24" ht="20.100000000000001" customHeight="1"/>
    <row r="47" spans="2:24" ht="20.100000000000001" customHeight="1"/>
    <row r="48" spans="2:24" ht="20.100000000000001" customHeight="1">
      <c r="B48" s="2"/>
      <c r="C48" s="2"/>
      <c r="D48" s="2"/>
      <c r="E48" s="2"/>
    </row>
    <row r="49" spans="2:5" ht="20.100000000000001" customHeight="1">
      <c r="B49" s="63"/>
      <c r="C49" s="63"/>
      <c r="D49" s="60"/>
      <c r="E49" s="2"/>
    </row>
    <row r="50" spans="2:5" ht="20.100000000000001" customHeight="1"/>
    <row r="51" spans="2:5" ht="20.100000000000001" customHeight="1"/>
    <row r="52" spans="2:5" ht="20.100000000000001" customHeight="1"/>
    <row r="53" spans="2:5" ht="20.100000000000001" customHeight="1"/>
    <row r="54" spans="2:5" ht="20.100000000000001" customHeight="1"/>
    <row r="55" spans="2:5" ht="20.100000000000001" customHeight="1"/>
    <row r="56" spans="2:5" ht="20.100000000000001" customHeight="1"/>
    <row r="57" spans="2:5" ht="20.100000000000001" customHeight="1"/>
    <row r="58" spans="2:5" ht="20.100000000000001" customHeight="1"/>
    <row r="59" spans="2:5" ht="20.100000000000001" customHeight="1"/>
    <row r="60" spans="2:5" ht="20.100000000000001" customHeight="1"/>
    <row r="61" spans="2:5" ht="20.100000000000001" customHeight="1"/>
    <row r="62" spans="2:5" ht="20.100000000000001" customHeight="1"/>
    <row r="63" spans="2:5" ht="20.100000000000001" customHeight="1"/>
    <row r="64" spans="2:5"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sheetData>
  <mergeCells count="35">
    <mergeCell ref="N37:O37"/>
    <mergeCell ref="R37:R39"/>
    <mergeCell ref="N38:O38"/>
    <mergeCell ref="R40:R42"/>
    <mergeCell ref="B49:D49"/>
    <mergeCell ref="C31:E31"/>
    <mergeCell ref="R31:R33"/>
    <mergeCell ref="C32:D33"/>
    <mergeCell ref="C34:E34"/>
    <mergeCell ref="R34:R36"/>
    <mergeCell ref="N35:O35"/>
    <mergeCell ref="N36:O36"/>
    <mergeCell ref="R24:R27"/>
    <mergeCell ref="C25:E25"/>
    <mergeCell ref="C26:E26"/>
    <mergeCell ref="C27:E27"/>
    <mergeCell ref="C28:E28"/>
    <mergeCell ref="R28:R30"/>
    <mergeCell ref="C29:E29"/>
    <mergeCell ref="C30:E30"/>
    <mergeCell ref="C24:E24"/>
    <mergeCell ref="F24:G24"/>
    <mergeCell ref="H24:I24"/>
    <mergeCell ref="J24:K24"/>
    <mergeCell ref="L24:M24"/>
    <mergeCell ref="B14:L14"/>
    <mergeCell ref="B15:L15"/>
    <mergeCell ref="B16:L16"/>
    <mergeCell ref="B17:H17"/>
    <mergeCell ref="D21:F21"/>
    <mergeCell ref="J2:L2"/>
    <mergeCell ref="G3:H3"/>
    <mergeCell ref="J3:L3"/>
    <mergeCell ref="I8:L8"/>
    <mergeCell ref="I9:L9"/>
  </mergeCells>
  <phoneticPr fontId="14"/>
  <pageMargins left="0.98425196850393704"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X77"/>
  <sheetViews>
    <sheetView showZeros="0" tabSelected="1" zoomScaleNormal="100" workbookViewId="0">
      <selection activeCell="F4" sqref="F4"/>
    </sheetView>
  </sheetViews>
  <sheetFormatPr defaultRowHeight="13.5"/>
  <cols>
    <col min="1" max="1" width="1.875" customWidth="1"/>
    <col min="2" max="2" width="2" customWidth="1"/>
    <col min="3" max="3" width="2.5" customWidth="1"/>
    <col min="4" max="4" width="9.75" customWidth="1"/>
    <col min="5" max="5" width="13.5" customWidth="1"/>
    <col min="6" max="6" width="11.875" customWidth="1"/>
    <col min="7" max="7" width="2.875" customWidth="1"/>
    <col min="8" max="8" width="11.625" customWidth="1"/>
    <col min="9" max="9" width="2.875" customWidth="1"/>
    <col min="10" max="10" width="10.875" customWidth="1"/>
    <col min="11" max="11" width="2.875" customWidth="1"/>
    <col min="12" max="12" width="11.875" customWidth="1"/>
    <col min="13" max="13" width="2.875" customWidth="1"/>
    <col min="15" max="15" width="9.25" bestFit="1" customWidth="1"/>
    <col min="18" max="18" width="15.125" customWidth="1"/>
    <col min="19" max="19" width="5.875" customWidth="1"/>
    <col min="20" max="23" width="8.875" customWidth="1"/>
  </cols>
  <sheetData>
    <row r="1" spans="2:13" ht="18.75">
      <c r="B1" s="46" t="s">
        <v>83</v>
      </c>
      <c r="G1" s="41" t="s">
        <v>54</v>
      </c>
    </row>
    <row r="2" spans="2:13" ht="15.75" customHeight="1">
      <c r="B2" s="2"/>
      <c r="C2" s="2"/>
      <c r="D2" s="2"/>
      <c r="E2" s="2"/>
      <c r="F2" s="2"/>
      <c r="G2" s="2"/>
      <c r="H2" s="2"/>
      <c r="I2" s="2"/>
      <c r="J2" s="57" t="s">
        <v>58</v>
      </c>
      <c r="K2" s="58"/>
      <c r="L2" s="58"/>
    </row>
    <row r="3" spans="2:13" ht="15.75" customHeight="1">
      <c r="B3" s="2"/>
      <c r="C3" s="2"/>
      <c r="D3" s="2"/>
      <c r="E3" s="2"/>
      <c r="F3" s="2"/>
      <c r="G3" s="59"/>
      <c r="H3" s="60"/>
      <c r="J3" s="61" t="s">
        <v>63</v>
      </c>
      <c r="K3" s="58"/>
      <c r="L3" s="58"/>
    </row>
    <row r="4" spans="2:13" ht="12" customHeight="1">
      <c r="B4" s="2"/>
      <c r="C4" s="2"/>
      <c r="D4" s="2"/>
      <c r="E4" s="2"/>
      <c r="F4" s="2"/>
      <c r="G4" s="33"/>
      <c r="J4" s="42"/>
      <c r="K4" s="43"/>
      <c r="L4" s="43"/>
    </row>
    <row r="5" spans="2:13" ht="16.5" customHeight="1">
      <c r="B5" s="2"/>
      <c r="C5" s="68"/>
      <c r="D5" s="68"/>
      <c r="E5" s="68"/>
      <c r="F5" s="68"/>
      <c r="G5" s="2"/>
      <c r="H5" s="2"/>
      <c r="I5" s="2"/>
      <c r="J5" s="2"/>
      <c r="K5" s="2"/>
    </row>
    <row r="6" spans="2:13" ht="16.5" customHeight="1">
      <c r="C6" s="92" t="s">
        <v>81</v>
      </c>
      <c r="D6" s="92"/>
      <c r="E6" s="92"/>
      <c r="F6" s="2"/>
      <c r="G6" s="2"/>
      <c r="H6" s="2"/>
      <c r="I6" s="2"/>
      <c r="J6" s="2"/>
      <c r="K6" s="2"/>
    </row>
    <row r="7" spans="2:13" ht="16.5" customHeight="1">
      <c r="B7" s="2"/>
      <c r="C7" s="2"/>
      <c r="D7" s="2"/>
      <c r="E7" s="2"/>
      <c r="F7" s="2"/>
      <c r="G7" s="2"/>
      <c r="H7" s="2"/>
      <c r="I7" s="2"/>
      <c r="J7" s="2"/>
      <c r="K7" s="2"/>
    </row>
    <row r="8" spans="2:13" ht="15" customHeight="1">
      <c r="B8" s="2"/>
      <c r="C8" s="2"/>
      <c r="D8" s="2"/>
      <c r="E8" s="2"/>
      <c r="F8" s="2"/>
      <c r="G8" s="2"/>
      <c r="H8" s="2"/>
      <c r="I8" s="62" t="s">
        <v>23</v>
      </c>
      <c r="J8" s="60"/>
      <c r="K8" s="60"/>
      <c r="L8" s="60"/>
    </row>
    <row r="9" spans="2:13" ht="17.25" customHeight="1">
      <c r="B9" s="2"/>
      <c r="C9" s="2"/>
      <c r="D9" s="2"/>
      <c r="E9" s="2"/>
      <c r="F9" s="2"/>
      <c r="G9" s="2"/>
      <c r="H9" s="2"/>
      <c r="I9" s="63" t="s">
        <v>0</v>
      </c>
      <c r="J9" s="64"/>
      <c r="K9" s="64"/>
      <c r="L9" s="64"/>
    </row>
    <row r="10" spans="2:13" ht="15.75" customHeight="1">
      <c r="B10" s="2"/>
      <c r="C10" s="2"/>
      <c r="D10" s="2"/>
      <c r="E10" s="2"/>
      <c r="F10" s="2"/>
      <c r="G10" s="2"/>
      <c r="H10" s="2"/>
      <c r="I10" s="34"/>
      <c r="K10" s="34"/>
      <c r="L10" s="34" t="s">
        <v>79</v>
      </c>
    </row>
    <row r="11" spans="2:13" ht="14.25" customHeight="1">
      <c r="B11" s="2"/>
      <c r="C11" s="2"/>
      <c r="D11" s="2"/>
      <c r="E11" s="2"/>
      <c r="F11" s="2"/>
      <c r="G11" s="2"/>
      <c r="H11" s="2"/>
      <c r="I11" s="2"/>
      <c r="J11" s="2"/>
      <c r="K11" s="2"/>
      <c r="L11" s="2"/>
      <c r="M11" s="2"/>
    </row>
    <row r="12" spans="2:13" ht="20.100000000000001" customHeight="1">
      <c r="B12" s="2" t="s">
        <v>75</v>
      </c>
      <c r="C12" s="2"/>
      <c r="D12" s="2"/>
      <c r="E12" s="2"/>
      <c r="F12" s="2"/>
      <c r="G12" s="2"/>
      <c r="H12" s="2"/>
      <c r="I12" s="2"/>
      <c r="J12" s="2"/>
      <c r="K12" s="2"/>
      <c r="L12" s="2"/>
      <c r="M12" s="2"/>
    </row>
    <row r="13" spans="2:13" ht="9" customHeight="1">
      <c r="B13" s="2"/>
      <c r="C13" s="2"/>
      <c r="D13" s="2"/>
      <c r="E13" s="2"/>
      <c r="F13" s="2"/>
      <c r="G13" s="2"/>
      <c r="H13" s="2"/>
      <c r="I13" s="2"/>
      <c r="J13" s="2"/>
      <c r="K13" s="2"/>
      <c r="L13" s="2"/>
      <c r="M13" s="2"/>
    </row>
    <row r="14" spans="2:13" ht="20.100000000000001" customHeight="1">
      <c r="B14" s="4" t="s">
        <v>64</v>
      </c>
      <c r="C14" s="4"/>
      <c r="M14" s="2"/>
    </row>
    <row r="15" spans="2:13" ht="20.100000000000001" customHeight="1">
      <c r="B15" s="4" t="s">
        <v>65</v>
      </c>
      <c r="C15" s="4"/>
      <c r="M15" s="2"/>
    </row>
    <row r="16" spans="2:13" ht="20.100000000000001" customHeight="1">
      <c r="B16" s="4" t="s">
        <v>67</v>
      </c>
      <c r="C16" s="4"/>
      <c r="M16" s="2"/>
    </row>
    <row r="17" spans="2:24" ht="20.100000000000001" customHeight="1">
      <c r="B17" s="4" t="s">
        <v>66</v>
      </c>
      <c r="C17" s="4"/>
      <c r="I17" s="2"/>
      <c r="J17" s="2"/>
      <c r="K17" s="2"/>
      <c r="L17" s="2"/>
      <c r="M17" s="2"/>
    </row>
    <row r="18" spans="2:24" ht="13.5" customHeight="1">
      <c r="B18" s="2"/>
      <c r="C18" s="2"/>
      <c r="D18" s="2"/>
      <c r="E18" s="2"/>
      <c r="F18" s="2"/>
      <c r="G18" s="2"/>
      <c r="H18" s="2"/>
      <c r="I18" s="2"/>
      <c r="J18" s="2"/>
      <c r="K18" s="2"/>
      <c r="L18" s="2"/>
      <c r="M18" s="2"/>
    </row>
    <row r="19" spans="2:24" ht="12" customHeight="1">
      <c r="B19" s="2"/>
      <c r="C19" s="2"/>
      <c r="D19" s="2"/>
      <c r="E19" s="2" t="s">
        <v>4</v>
      </c>
      <c r="F19" s="2"/>
      <c r="G19" s="2"/>
      <c r="H19" s="2"/>
      <c r="I19" s="2"/>
      <c r="J19" s="2"/>
      <c r="K19" s="2"/>
      <c r="L19" s="2"/>
      <c r="M19" s="2"/>
    </row>
    <row r="20" spans="2:24" ht="10.5" customHeight="1">
      <c r="B20" s="2"/>
      <c r="C20" s="2"/>
      <c r="D20" s="2"/>
      <c r="E20" s="2"/>
      <c r="F20" s="2"/>
      <c r="G20" s="2"/>
      <c r="H20" s="2"/>
      <c r="I20" s="2"/>
      <c r="J20" s="2"/>
      <c r="K20" s="2"/>
      <c r="L20" s="2"/>
      <c r="M20" s="2"/>
    </row>
    <row r="21" spans="2:24" ht="17.25" customHeight="1">
      <c r="B21" s="44">
        <v>1</v>
      </c>
      <c r="C21" s="4"/>
      <c r="D21" s="51" t="s">
        <v>80</v>
      </c>
      <c r="E21" s="68">
        <f>C5</f>
        <v>0</v>
      </c>
      <c r="F21" s="68"/>
      <c r="G21" s="68"/>
      <c r="H21" s="68"/>
      <c r="I21" s="68"/>
      <c r="J21" s="68"/>
      <c r="K21" s="68"/>
      <c r="L21" s="68"/>
      <c r="M21" s="2"/>
    </row>
    <row r="22" spans="2:24" ht="20.100000000000001" customHeight="1">
      <c r="B22" s="3">
        <v>2</v>
      </c>
      <c r="C22" s="2"/>
      <c r="D22" s="2" t="s">
        <v>57</v>
      </c>
      <c r="E22" s="2"/>
      <c r="F22" s="2"/>
      <c r="G22" s="2"/>
      <c r="H22" s="2"/>
      <c r="I22" s="2"/>
      <c r="J22" s="2"/>
      <c r="K22" s="2"/>
      <c r="L22" s="2"/>
      <c r="M22" s="2"/>
    </row>
    <row r="23" spans="2:24" ht="20.100000000000001" customHeight="1">
      <c r="B23" s="3">
        <v>3</v>
      </c>
      <c r="C23" s="2"/>
      <c r="D23" s="2" t="s">
        <v>68</v>
      </c>
      <c r="E23" s="2"/>
      <c r="F23" s="2"/>
      <c r="G23" s="2"/>
      <c r="H23" s="2"/>
      <c r="I23" s="2"/>
      <c r="J23" s="2"/>
      <c r="K23" s="2"/>
      <c r="L23" s="2"/>
      <c r="M23" s="2"/>
      <c r="O23" s="28" t="s">
        <v>21</v>
      </c>
      <c r="P23" s="28" t="s">
        <v>8</v>
      </c>
      <c r="R23" s="12"/>
      <c r="S23" s="12"/>
      <c r="T23" s="11" t="s">
        <v>9</v>
      </c>
      <c r="U23" s="11" t="s">
        <v>10</v>
      </c>
      <c r="V23" s="11" t="s">
        <v>11</v>
      </c>
      <c r="W23" s="11" t="s">
        <v>12</v>
      </c>
      <c r="X23" s="9"/>
    </row>
    <row r="24" spans="2:24" ht="22.5" customHeight="1">
      <c r="B24" s="35"/>
      <c r="C24" s="73" t="s">
        <v>78</v>
      </c>
      <c r="D24" s="73"/>
      <c r="E24" s="74"/>
      <c r="F24" s="82" t="s">
        <v>6</v>
      </c>
      <c r="G24" s="83"/>
      <c r="H24" s="82" t="s">
        <v>52</v>
      </c>
      <c r="I24" s="83"/>
      <c r="J24" s="82" t="s">
        <v>53</v>
      </c>
      <c r="K24" s="84"/>
      <c r="L24" s="82" t="s">
        <v>7</v>
      </c>
      <c r="M24" s="84"/>
      <c r="P24" s="55">
        <v>2</v>
      </c>
      <c r="R24" s="70" t="s">
        <v>13</v>
      </c>
      <c r="S24" s="12">
        <v>1</v>
      </c>
      <c r="T24" s="21">
        <v>38000</v>
      </c>
      <c r="U24" s="21">
        <v>6000</v>
      </c>
      <c r="V24" s="13">
        <v>6000</v>
      </c>
      <c r="W24" s="14">
        <f>SUM(T24:V24)</f>
        <v>50000</v>
      </c>
      <c r="X24" s="9"/>
    </row>
    <row r="25" spans="2:24" ht="20.25" customHeight="1">
      <c r="B25" s="35"/>
      <c r="C25" s="93" t="s">
        <v>30</v>
      </c>
      <c r="D25" s="79"/>
      <c r="E25" s="80"/>
      <c r="F25" s="30">
        <f>VLOOKUP(O25,S24:V27,2,FALSE)</f>
        <v>38000</v>
      </c>
      <c r="G25" s="19" t="s">
        <v>3</v>
      </c>
      <c r="H25" s="31">
        <f>VLOOKUP(O25,S24:V27,3,FALSE)</f>
        <v>6000</v>
      </c>
      <c r="I25" s="18" t="s">
        <v>3</v>
      </c>
      <c r="J25" s="30">
        <f>VLOOKUP(O25,S24:V27,4,FALSE)</f>
        <v>6000</v>
      </c>
      <c r="K25" s="19" t="s">
        <v>3</v>
      </c>
      <c r="L25" s="7">
        <f>F25+H25+J25</f>
        <v>50000</v>
      </c>
      <c r="M25" s="6" t="s">
        <v>3</v>
      </c>
      <c r="O25" s="52">
        <v>1</v>
      </c>
      <c r="P25" s="53"/>
      <c r="R25" s="71"/>
      <c r="S25" s="12">
        <v>0</v>
      </c>
      <c r="T25" s="22">
        <v>0</v>
      </c>
      <c r="U25" s="22">
        <v>0</v>
      </c>
      <c r="V25" s="10">
        <v>0</v>
      </c>
      <c r="W25" s="14">
        <f>SUM(T25:V25)</f>
        <v>0</v>
      </c>
      <c r="X25" s="9"/>
    </row>
    <row r="26" spans="2:24" ht="27" customHeight="1">
      <c r="B26" s="36"/>
      <c r="C26" s="75" t="s">
        <v>69</v>
      </c>
      <c r="D26" s="75"/>
      <c r="E26" s="76"/>
      <c r="F26" s="32">
        <f>VLOOKUP(P26,S28:V30,2,FALSE)*O26</f>
        <v>116000</v>
      </c>
      <c r="G26" s="19" t="s">
        <v>3</v>
      </c>
      <c r="H26" s="31">
        <f>VLOOKUP(P26,S28:V30,3,FALSE)*O26</f>
        <v>19000</v>
      </c>
      <c r="I26" s="18" t="s">
        <v>3</v>
      </c>
      <c r="J26" s="32">
        <f>VLOOKUP(P26,S28:V30,3,FALSE)*O26</f>
        <v>19000</v>
      </c>
      <c r="K26" s="19" t="s">
        <v>3</v>
      </c>
      <c r="L26" s="7">
        <f t="shared" ref="L26:L32" si="0">SUM(F26,H26,J26)</f>
        <v>154000</v>
      </c>
      <c r="M26" s="6" t="s">
        <v>3</v>
      </c>
      <c r="O26" s="29">
        <v>1</v>
      </c>
      <c r="P26" s="54">
        <f>P24</f>
        <v>2</v>
      </c>
      <c r="R26" s="71"/>
      <c r="S26" s="12"/>
      <c r="T26" s="22"/>
      <c r="U26" s="22"/>
      <c r="V26" s="10"/>
      <c r="W26" s="16"/>
      <c r="X26" s="9"/>
    </row>
    <row r="27" spans="2:24" ht="27.75" customHeight="1">
      <c r="B27" s="37"/>
      <c r="C27" s="75" t="s">
        <v>70</v>
      </c>
      <c r="D27" s="75"/>
      <c r="E27" s="76"/>
      <c r="F27" s="32">
        <f>VLOOKUP(P27,S31:V33,2,FALSE)*O27</f>
        <v>304000</v>
      </c>
      <c r="G27" s="19" t="s">
        <v>3</v>
      </c>
      <c r="H27" s="31">
        <f>VLOOKUP(P27,S31:V33,3,FALSE)*O27</f>
        <v>44000</v>
      </c>
      <c r="I27" s="18" t="s">
        <v>3</v>
      </c>
      <c r="J27" s="32">
        <f>VLOOKUP(P27,S31:V33,3,FALSE)*O27</f>
        <v>44000</v>
      </c>
      <c r="K27" s="19" t="s">
        <v>3</v>
      </c>
      <c r="L27" s="7">
        <f t="shared" si="0"/>
        <v>392000</v>
      </c>
      <c r="M27" s="6" t="s">
        <v>3</v>
      </c>
      <c r="O27" s="29">
        <v>1</v>
      </c>
      <c r="P27" s="54">
        <f>P24</f>
        <v>2</v>
      </c>
      <c r="R27" s="72"/>
      <c r="S27" s="12"/>
      <c r="T27" s="22"/>
      <c r="U27" s="22"/>
      <c r="V27" s="10"/>
      <c r="W27" s="16"/>
      <c r="X27" s="9"/>
    </row>
    <row r="28" spans="2:24" ht="20.25" customHeight="1">
      <c r="B28" s="35"/>
      <c r="C28" s="79" t="s">
        <v>71</v>
      </c>
      <c r="D28" s="79"/>
      <c r="E28" s="80"/>
      <c r="F28" s="32">
        <f>VLOOKUP(P28,S34:V36,2,FALSE)*O28</f>
        <v>176000</v>
      </c>
      <c r="G28" s="19" t="s">
        <v>3</v>
      </c>
      <c r="H28" s="31">
        <f>VLOOKUP(P28,S34:V36,3,FALSE)*O28</f>
        <v>19000</v>
      </c>
      <c r="I28" s="18" t="s">
        <v>3</v>
      </c>
      <c r="J28" s="32">
        <f>VLOOKUP(P28,S34:V36,3,FALSE)*O28</f>
        <v>19000</v>
      </c>
      <c r="K28" s="19" t="s">
        <v>3</v>
      </c>
      <c r="L28" s="7">
        <f t="shared" si="0"/>
        <v>214000</v>
      </c>
      <c r="M28" s="6" t="s">
        <v>3</v>
      </c>
      <c r="O28" s="24">
        <v>1</v>
      </c>
      <c r="P28" s="54">
        <f>P24</f>
        <v>2</v>
      </c>
      <c r="R28" s="81" t="s">
        <v>69</v>
      </c>
      <c r="S28" s="12">
        <v>1</v>
      </c>
      <c r="T28" s="22">
        <v>120000</v>
      </c>
      <c r="U28" s="22">
        <v>20000</v>
      </c>
      <c r="V28" s="10">
        <f t="shared" ref="V28:V41" si="1">U28</f>
        <v>20000</v>
      </c>
      <c r="W28" s="17">
        <f t="shared" ref="W28:W42" si="2">SUM(T28:V28)</f>
        <v>160000</v>
      </c>
      <c r="X28" s="9"/>
    </row>
    <row r="29" spans="2:24" ht="20.25" customHeight="1">
      <c r="B29" s="35"/>
      <c r="C29" s="79" t="s">
        <v>72</v>
      </c>
      <c r="D29" s="79"/>
      <c r="E29" s="80"/>
      <c r="F29" s="32">
        <f>VLOOKUP(P29,S37:V39,2,FALSE)*O29</f>
        <v>80000</v>
      </c>
      <c r="G29" s="19" t="s">
        <v>3</v>
      </c>
      <c r="H29" s="31">
        <f>VLOOKUP(P29,S37:V39,3,FALSE)*O29</f>
        <v>10000</v>
      </c>
      <c r="I29" s="18" t="s">
        <v>3</v>
      </c>
      <c r="J29" s="32">
        <f>VLOOKUP(P29,S37:V39,3,FALSE)*O29</f>
        <v>10000</v>
      </c>
      <c r="K29" s="19" t="s">
        <v>3</v>
      </c>
      <c r="L29" s="7">
        <f t="shared" si="0"/>
        <v>100000</v>
      </c>
      <c r="M29" s="6" t="s">
        <v>3</v>
      </c>
      <c r="O29" s="24">
        <v>100</v>
      </c>
      <c r="P29" s="54">
        <f>P24</f>
        <v>2</v>
      </c>
      <c r="R29" s="81"/>
      <c r="S29" s="12">
        <v>2</v>
      </c>
      <c r="T29" s="22">
        <v>116000</v>
      </c>
      <c r="U29" s="22">
        <v>19000</v>
      </c>
      <c r="V29" s="10">
        <f t="shared" si="1"/>
        <v>19000</v>
      </c>
      <c r="W29" s="16">
        <f t="shared" si="2"/>
        <v>154000</v>
      </c>
      <c r="X29" s="9"/>
    </row>
    <row r="30" spans="2:24" ht="24.75" customHeight="1">
      <c r="B30" s="35"/>
      <c r="C30" s="79" t="s">
        <v>73</v>
      </c>
      <c r="D30" s="79"/>
      <c r="E30" s="80"/>
      <c r="F30" s="32">
        <f>VLOOKUP(O30,S40:V42,2,FALSE)*O30</f>
        <v>50000</v>
      </c>
      <c r="G30" s="19" t="s">
        <v>3</v>
      </c>
      <c r="H30" s="31">
        <f>VLOOKUP(O30,S40:V42,3,FALSE)*O30</f>
        <v>8000</v>
      </c>
      <c r="I30" s="18" t="s">
        <v>3</v>
      </c>
      <c r="J30" s="32">
        <f>VLOOKUP(O30,S40:V42,3,FALSE)*O30</f>
        <v>8000</v>
      </c>
      <c r="K30" s="19" t="s">
        <v>3</v>
      </c>
      <c r="L30" s="7">
        <f t="shared" si="0"/>
        <v>66000</v>
      </c>
      <c r="M30" s="6" t="s">
        <v>3</v>
      </c>
      <c r="O30" s="52">
        <v>1</v>
      </c>
      <c r="P30" s="54"/>
      <c r="R30" s="81"/>
      <c r="S30" s="12">
        <v>3</v>
      </c>
      <c r="T30" s="22">
        <v>112000</v>
      </c>
      <c r="U30" s="22">
        <v>18000</v>
      </c>
      <c r="V30" s="10">
        <f t="shared" si="1"/>
        <v>18000</v>
      </c>
      <c r="W30" s="16">
        <f t="shared" si="2"/>
        <v>148000</v>
      </c>
      <c r="X30" s="9"/>
    </row>
    <row r="31" spans="2:24" ht="24.75" customHeight="1">
      <c r="B31" s="35" t="s">
        <v>34</v>
      </c>
      <c r="C31" s="73" t="s">
        <v>35</v>
      </c>
      <c r="D31" s="73"/>
      <c r="E31" s="74"/>
      <c r="F31" s="20">
        <f>SUM(F25:F30)</f>
        <v>764000</v>
      </c>
      <c r="G31" s="18" t="s">
        <v>3</v>
      </c>
      <c r="H31" s="20">
        <f>SUM(H25:H30)</f>
        <v>106000</v>
      </c>
      <c r="I31" s="18" t="s">
        <v>3</v>
      </c>
      <c r="J31" s="20">
        <f>SUM(J25:J30)</f>
        <v>106000</v>
      </c>
      <c r="K31" s="19" t="s">
        <v>3</v>
      </c>
      <c r="L31" s="7">
        <f t="shared" si="0"/>
        <v>976000</v>
      </c>
      <c r="M31" s="6" t="s">
        <v>3</v>
      </c>
      <c r="O31" s="56"/>
      <c r="P31" s="8"/>
      <c r="R31" s="81" t="s">
        <v>70</v>
      </c>
      <c r="S31" s="12">
        <v>1</v>
      </c>
      <c r="T31" s="22">
        <v>332000</v>
      </c>
      <c r="U31" s="22">
        <v>47500</v>
      </c>
      <c r="V31" s="10">
        <f t="shared" si="1"/>
        <v>47500</v>
      </c>
      <c r="W31" s="17">
        <f>SUM(T31:V31)</f>
        <v>427000</v>
      </c>
      <c r="X31" s="9"/>
    </row>
    <row r="32" spans="2:24" ht="20.25" customHeight="1">
      <c r="B32" s="35"/>
      <c r="C32" s="94" t="s">
        <v>41</v>
      </c>
      <c r="D32" s="86"/>
      <c r="E32" s="38" t="s">
        <v>1</v>
      </c>
      <c r="F32" s="7">
        <f>O32</f>
        <v>0</v>
      </c>
      <c r="G32" s="5" t="s">
        <v>3</v>
      </c>
      <c r="H32" s="7"/>
      <c r="I32" s="5" t="s">
        <v>3</v>
      </c>
      <c r="J32" s="7"/>
      <c r="K32" s="6" t="s">
        <v>3</v>
      </c>
      <c r="L32" s="7">
        <f t="shared" si="0"/>
        <v>0</v>
      </c>
      <c r="M32" s="6" t="s">
        <v>3</v>
      </c>
      <c r="O32" s="25"/>
      <c r="P32" s="8"/>
      <c r="R32" s="81"/>
      <c r="S32" s="12">
        <v>2</v>
      </c>
      <c r="T32" s="22">
        <v>304000</v>
      </c>
      <c r="U32" s="22">
        <v>44000</v>
      </c>
      <c r="V32" s="10">
        <f t="shared" si="1"/>
        <v>44000</v>
      </c>
      <c r="W32" s="16">
        <f t="shared" si="2"/>
        <v>392000</v>
      </c>
      <c r="X32" s="9"/>
    </row>
    <row r="33" spans="2:24" ht="20.25" customHeight="1">
      <c r="B33" s="35"/>
      <c r="C33" s="95"/>
      <c r="D33" s="96"/>
      <c r="E33" s="38" t="s">
        <v>2</v>
      </c>
      <c r="F33" s="7">
        <f>O33</f>
        <v>0</v>
      </c>
      <c r="G33" s="5" t="s">
        <v>3</v>
      </c>
      <c r="H33" s="7"/>
      <c r="I33" s="5" t="s">
        <v>3</v>
      </c>
      <c r="J33" s="7"/>
      <c r="K33" s="6" t="s">
        <v>3</v>
      </c>
      <c r="L33" s="7">
        <f>SUM(F33,H33,J33)</f>
        <v>0</v>
      </c>
      <c r="M33" s="6" t="s">
        <v>3</v>
      </c>
      <c r="O33" s="25"/>
      <c r="P33" s="8"/>
      <c r="R33" s="81"/>
      <c r="S33" s="12">
        <v>3</v>
      </c>
      <c r="T33" s="22">
        <v>276000</v>
      </c>
      <c r="U33" s="22">
        <v>40000</v>
      </c>
      <c r="V33" s="10">
        <f t="shared" si="1"/>
        <v>40000</v>
      </c>
      <c r="W33" s="16">
        <f t="shared" si="2"/>
        <v>356000</v>
      </c>
      <c r="X33" s="9"/>
    </row>
    <row r="34" spans="2:24" ht="20.25" customHeight="1">
      <c r="B34" s="35" t="s">
        <v>5</v>
      </c>
      <c r="C34" s="97"/>
      <c r="D34" s="88"/>
      <c r="E34" s="38" t="s">
        <v>2</v>
      </c>
      <c r="F34" s="7">
        <f>O34</f>
        <v>0</v>
      </c>
      <c r="G34" s="5" t="s">
        <v>3</v>
      </c>
      <c r="H34" s="7"/>
      <c r="I34" s="5" t="s">
        <v>3</v>
      </c>
      <c r="J34" s="7"/>
      <c r="K34" s="6" t="s">
        <v>3</v>
      </c>
      <c r="L34" s="7">
        <f>SUM(F34,H34,J34)</f>
        <v>0</v>
      </c>
      <c r="M34" s="6" t="s">
        <v>3</v>
      </c>
      <c r="O34" s="25"/>
      <c r="R34" s="81" t="s">
        <v>71</v>
      </c>
      <c r="S34" s="12">
        <v>1</v>
      </c>
      <c r="T34" s="22">
        <v>191000</v>
      </c>
      <c r="U34" s="22">
        <v>20000</v>
      </c>
      <c r="V34" s="10">
        <f t="shared" si="1"/>
        <v>20000</v>
      </c>
      <c r="W34" s="17">
        <f t="shared" si="2"/>
        <v>231000</v>
      </c>
      <c r="X34" s="9"/>
    </row>
    <row r="35" spans="2:24" ht="19.5" customHeight="1">
      <c r="B35" s="2"/>
      <c r="C35" s="48" t="s">
        <v>36</v>
      </c>
      <c r="D35" s="49"/>
      <c r="E35" s="50"/>
      <c r="F35" s="7">
        <f>SUM(F31:F34)</f>
        <v>764000</v>
      </c>
      <c r="G35" s="6" t="s">
        <v>3</v>
      </c>
      <c r="H35" s="7">
        <f>SUM(H31:H34)</f>
        <v>106000</v>
      </c>
      <c r="I35" s="5" t="s">
        <v>3</v>
      </c>
      <c r="J35" s="7">
        <f>SUM(J31:J34)</f>
        <v>106000</v>
      </c>
      <c r="K35" s="6" t="s">
        <v>3</v>
      </c>
      <c r="L35" s="7">
        <f>SUM(F35,H35,J35)</f>
        <v>976000</v>
      </c>
      <c r="M35" s="6" t="s">
        <v>3</v>
      </c>
      <c r="R35" s="81"/>
      <c r="S35" s="12">
        <v>2</v>
      </c>
      <c r="T35" s="22">
        <v>176000</v>
      </c>
      <c r="U35" s="22">
        <v>19000</v>
      </c>
      <c r="V35" s="10">
        <f t="shared" si="1"/>
        <v>19000</v>
      </c>
      <c r="W35" s="16">
        <f t="shared" si="2"/>
        <v>214000</v>
      </c>
      <c r="X35" s="9"/>
    </row>
    <row r="36" spans="2:24" ht="19.5" customHeight="1">
      <c r="K36" s="1"/>
      <c r="L36" s="1"/>
      <c r="M36" s="1"/>
      <c r="R36" s="81"/>
      <c r="S36" s="12">
        <v>3</v>
      </c>
      <c r="T36" s="22">
        <v>162000</v>
      </c>
      <c r="U36" s="22">
        <v>18000</v>
      </c>
      <c r="V36" s="10">
        <f t="shared" si="1"/>
        <v>18000</v>
      </c>
      <c r="W36" s="16">
        <f t="shared" si="2"/>
        <v>198000</v>
      </c>
      <c r="X36" s="9"/>
    </row>
    <row r="37" spans="2:24" ht="19.5" customHeight="1">
      <c r="B37" s="2" t="s">
        <v>74</v>
      </c>
      <c r="C37" s="2"/>
      <c r="D37" s="2"/>
      <c r="E37" s="2"/>
      <c r="F37" s="2"/>
      <c r="G37" s="2"/>
      <c r="H37" s="2"/>
      <c r="J37" s="1"/>
      <c r="N37" s="90" t="s">
        <v>55</v>
      </c>
      <c r="O37" s="91"/>
      <c r="P37" s="47">
        <v>2052600</v>
      </c>
      <c r="Q37" t="s">
        <v>43</v>
      </c>
      <c r="R37" s="81" t="s">
        <v>76</v>
      </c>
      <c r="S37" s="12">
        <v>1</v>
      </c>
      <c r="T37" s="22">
        <v>800</v>
      </c>
      <c r="U37" s="22">
        <v>100</v>
      </c>
      <c r="V37" s="10">
        <f t="shared" si="1"/>
        <v>100</v>
      </c>
      <c r="W37" s="17">
        <f t="shared" si="2"/>
        <v>1000</v>
      </c>
      <c r="X37" s="9"/>
    </row>
    <row r="38" spans="2:24" ht="19.5" customHeight="1">
      <c r="B38" s="2"/>
      <c r="C38" s="2"/>
      <c r="D38" s="2" t="s">
        <v>39</v>
      </c>
      <c r="E38" s="2"/>
      <c r="F38" s="40">
        <f>P37</f>
        <v>2052600</v>
      </c>
      <c r="G38" s="3" t="s">
        <v>43</v>
      </c>
      <c r="H38" s="2"/>
      <c r="N38" s="90" t="s">
        <v>49</v>
      </c>
      <c r="O38" s="91"/>
      <c r="P38" s="47">
        <v>0</v>
      </c>
      <c r="Q38" t="s">
        <v>43</v>
      </c>
      <c r="R38" s="81"/>
      <c r="S38" s="12">
        <v>2</v>
      </c>
      <c r="T38" s="22">
        <v>800</v>
      </c>
      <c r="U38" s="22">
        <v>100</v>
      </c>
      <c r="V38" s="10">
        <f t="shared" si="1"/>
        <v>100</v>
      </c>
      <c r="W38" s="16">
        <f t="shared" si="2"/>
        <v>1000</v>
      </c>
      <c r="X38" s="9"/>
    </row>
    <row r="39" spans="2:24" ht="20.100000000000001" customHeight="1">
      <c r="D39" s="2" t="s">
        <v>48</v>
      </c>
      <c r="E39" s="2"/>
      <c r="F39" s="40">
        <f>P38</f>
        <v>0</v>
      </c>
      <c r="G39" s="3" t="s">
        <v>43</v>
      </c>
      <c r="H39" s="2"/>
      <c r="N39" s="90" t="s">
        <v>50</v>
      </c>
      <c r="O39" s="91"/>
      <c r="P39" s="47">
        <v>134000</v>
      </c>
      <c r="Q39" t="s">
        <v>43</v>
      </c>
      <c r="R39" s="81"/>
      <c r="S39" s="12">
        <v>3</v>
      </c>
      <c r="T39" s="22">
        <v>800</v>
      </c>
      <c r="U39" s="22">
        <v>100</v>
      </c>
      <c r="V39" s="10">
        <f t="shared" si="1"/>
        <v>100</v>
      </c>
      <c r="W39" s="16">
        <f t="shared" si="2"/>
        <v>1000</v>
      </c>
      <c r="X39" s="9"/>
    </row>
    <row r="40" spans="2:24" ht="20.100000000000001" customHeight="1">
      <c r="B40" s="2"/>
      <c r="C40" s="2"/>
      <c r="D40" s="2" t="s">
        <v>46</v>
      </c>
      <c r="E40" s="2"/>
      <c r="F40" s="39">
        <f>L35</f>
        <v>976000</v>
      </c>
      <c r="G40" s="3" t="s">
        <v>43</v>
      </c>
      <c r="H40" s="2"/>
      <c r="N40" s="90" t="s">
        <v>51</v>
      </c>
      <c r="O40" s="91"/>
      <c r="P40" s="47">
        <v>0</v>
      </c>
      <c r="Q40" t="s">
        <v>43</v>
      </c>
      <c r="R40" s="81" t="s">
        <v>77</v>
      </c>
      <c r="S40" s="12">
        <v>1</v>
      </c>
      <c r="T40" s="22">
        <v>50000</v>
      </c>
      <c r="U40" s="22">
        <v>8000</v>
      </c>
      <c r="V40" s="10">
        <f t="shared" ref="V40" si="3">U40</f>
        <v>8000</v>
      </c>
      <c r="W40" s="17">
        <f t="shared" ref="W40" si="4">SUM(T40:V40)</f>
        <v>66000</v>
      </c>
      <c r="X40" s="9"/>
    </row>
    <row r="41" spans="2:24" ht="20.100000000000001" customHeight="1">
      <c r="B41" s="2"/>
      <c r="C41" s="2"/>
      <c r="D41" s="2" t="s">
        <v>47</v>
      </c>
      <c r="E41" s="2"/>
      <c r="F41" s="39">
        <f>F40-F39</f>
        <v>976000</v>
      </c>
      <c r="G41" s="3" t="s">
        <v>43</v>
      </c>
      <c r="H41" s="2"/>
      <c r="N41" s="90" t="s">
        <v>51</v>
      </c>
      <c r="O41" s="91"/>
      <c r="P41" s="47">
        <v>0</v>
      </c>
      <c r="Q41" t="s">
        <v>43</v>
      </c>
      <c r="R41" s="81"/>
      <c r="S41" s="12">
        <v>0</v>
      </c>
      <c r="T41" s="22">
        <v>0</v>
      </c>
      <c r="U41" s="22">
        <v>0</v>
      </c>
      <c r="V41" s="10">
        <f t="shared" si="1"/>
        <v>0</v>
      </c>
      <c r="W41" s="17">
        <f t="shared" si="2"/>
        <v>0</v>
      </c>
      <c r="X41" s="9"/>
    </row>
    <row r="42" spans="2:24" ht="20.100000000000001" customHeight="1">
      <c r="B42" s="2">
        <v>5</v>
      </c>
      <c r="C42" s="2"/>
      <c r="D42" s="2" t="s">
        <v>40</v>
      </c>
      <c r="E42" s="2"/>
      <c r="F42" s="39">
        <f>L35-F32-F34+P40+P39</f>
        <v>1110000</v>
      </c>
      <c r="G42" s="3" t="s">
        <v>43</v>
      </c>
      <c r="H42" s="2"/>
      <c r="R42" s="81"/>
      <c r="S42" s="12"/>
      <c r="T42" s="10"/>
      <c r="U42" s="10"/>
      <c r="V42" s="10"/>
      <c r="W42" s="16">
        <f t="shared" si="2"/>
        <v>0</v>
      </c>
      <c r="X42" s="9"/>
    </row>
    <row r="43" spans="2:24" ht="20.100000000000001" customHeight="1">
      <c r="B43" s="2"/>
      <c r="C43" s="2"/>
      <c r="D43" s="2" t="s">
        <v>42</v>
      </c>
      <c r="E43" s="2"/>
      <c r="F43" s="2"/>
      <c r="G43" s="2"/>
      <c r="H43" s="2"/>
      <c r="R43" s="12" t="s">
        <v>19</v>
      </c>
      <c r="S43" s="12"/>
      <c r="T43" s="12"/>
      <c r="U43" s="12"/>
      <c r="V43" s="12"/>
      <c r="W43" s="12"/>
      <c r="X43" s="9"/>
    </row>
    <row r="44" spans="2:24" ht="20.100000000000001" customHeight="1">
      <c r="B44" s="2">
        <v>6</v>
      </c>
      <c r="C44" s="2"/>
      <c r="D44" s="2" t="s">
        <v>44</v>
      </c>
      <c r="E44" s="2"/>
      <c r="F44" s="2" t="s">
        <v>45</v>
      </c>
      <c r="G44" s="2"/>
      <c r="H44" s="2"/>
      <c r="R44" s="12" t="s">
        <v>20</v>
      </c>
      <c r="S44" s="12"/>
      <c r="T44" s="12"/>
      <c r="U44" s="12"/>
      <c r="V44" s="12"/>
      <c r="W44" s="12"/>
      <c r="X44" s="9"/>
    </row>
    <row r="45" spans="2:24" ht="20.100000000000001" customHeight="1">
      <c r="B45" s="2"/>
      <c r="C45" s="2"/>
      <c r="D45" s="2"/>
      <c r="E45" s="2"/>
      <c r="F45" s="2"/>
      <c r="G45" s="2"/>
      <c r="H45" s="2"/>
      <c r="R45" s="12" t="s">
        <v>20</v>
      </c>
      <c r="S45" s="12"/>
      <c r="T45" s="12"/>
      <c r="U45" s="12"/>
      <c r="V45" s="12"/>
      <c r="W45" s="12"/>
      <c r="X45" s="9"/>
    </row>
    <row r="46" spans="2:24" ht="20.100000000000001" customHeight="1"/>
    <row r="47" spans="2:24" ht="20.100000000000001" customHeight="1"/>
    <row r="48" spans="2:24" ht="20.100000000000001" customHeight="1">
      <c r="B48" s="2"/>
      <c r="C48" s="2"/>
      <c r="D48" s="2"/>
      <c r="E48" s="2"/>
    </row>
    <row r="49" spans="2:5" ht="20.100000000000001" customHeight="1">
      <c r="B49" s="63"/>
      <c r="C49" s="63"/>
      <c r="D49" s="60"/>
      <c r="E49" s="2"/>
    </row>
    <row r="50" spans="2:5" ht="20.100000000000001" customHeight="1"/>
    <row r="51" spans="2:5" ht="20.100000000000001" customHeight="1"/>
    <row r="52" spans="2:5" ht="20.100000000000001" customHeight="1"/>
    <row r="53" spans="2:5" ht="20.100000000000001" customHeight="1"/>
    <row r="54" spans="2:5" ht="20.100000000000001" customHeight="1"/>
    <row r="55" spans="2:5" ht="20.100000000000001" customHeight="1"/>
    <row r="56" spans="2:5" ht="20.100000000000001" customHeight="1"/>
    <row r="57" spans="2:5" ht="20.100000000000001" customHeight="1"/>
    <row r="58" spans="2:5" ht="20.100000000000001" customHeight="1"/>
    <row r="59" spans="2:5" ht="20.100000000000001" customHeight="1"/>
    <row r="60" spans="2:5" ht="20.100000000000001" customHeight="1"/>
    <row r="61" spans="2:5" ht="20.100000000000001" customHeight="1"/>
    <row r="62" spans="2:5" ht="20.100000000000001" customHeight="1"/>
    <row r="63" spans="2:5" ht="20.100000000000001" customHeight="1"/>
    <row r="64" spans="2:5"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sheetData>
  <mergeCells count="33">
    <mergeCell ref="R37:R39"/>
    <mergeCell ref="R40:R42"/>
    <mergeCell ref="B49:D49"/>
    <mergeCell ref="C29:E29"/>
    <mergeCell ref="C30:E30"/>
    <mergeCell ref="N37:O37"/>
    <mergeCell ref="C31:E31"/>
    <mergeCell ref="N38:O38"/>
    <mergeCell ref="N39:O39"/>
    <mergeCell ref="N40:O40"/>
    <mergeCell ref="N41:O41"/>
    <mergeCell ref="C28:E28"/>
    <mergeCell ref="R31:R33"/>
    <mergeCell ref="R34:R36"/>
    <mergeCell ref="R24:R27"/>
    <mergeCell ref="R28:R30"/>
    <mergeCell ref="C25:E25"/>
    <mergeCell ref="C24:E24"/>
    <mergeCell ref="F24:G24"/>
    <mergeCell ref="H24:I24"/>
    <mergeCell ref="J24:K24"/>
    <mergeCell ref="L24:M24"/>
    <mergeCell ref="C26:E26"/>
    <mergeCell ref="C27:E27"/>
    <mergeCell ref="C32:D34"/>
    <mergeCell ref="C5:F5"/>
    <mergeCell ref="E21:L21"/>
    <mergeCell ref="C6:E6"/>
    <mergeCell ref="I9:L9"/>
    <mergeCell ref="J2:L2"/>
    <mergeCell ref="G3:H3"/>
    <mergeCell ref="J3:L3"/>
    <mergeCell ref="I8:L8"/>
  </mergeCells>
  <phoneticPr fontId="14"/>
  <dataValidations count="2">
    <dataValidation type="list" allowBlank="1" showInputMessage="1" showErrorMessage="1" sqref="O25" xr:uid="{00000000-0002-0000-0100-000000000000}">
      <formula1>$S$24:$S$25</formula1>
    </dataValidation>
    <dataValidation type="list" allowBlank="1" showInputMessage="1" showErrorMessage="1" sqref="O30" xr:uid="{00000000-0002-0000-0100-000001000000}">
      <formula1>$S$40:$S$41</formula1>
    </dataValidation>
  </dataValidations>
  <pageMargins left="0.98425196850393704" right="0.5118110236220472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（案）</vt:lpstr>
      <vt:lpstr>通知</vt:lpstr>
      <vt:lpstr>'（案）'!Print_Area</vt:lpstr>
      <vt:lpstr>通知!Print_Area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midori08</dc:creator>
  <cp:lastModifiedBy>midori18</cp:lastModifiedBy>
  <cp:lastPrinted>2025-04-14T12:03:50Z</cp:lastPrinted>
  <dcterms:created xsi:type="dcterms:W3CDTF">2016-06-16T01:22:46Z</dcterms:created>
  <dcterms:modified xsi:type="dcterms:W3CDTF">2025-04-14T12:06:15Z</dcterms:modified>
</cp:coreProperties>
</file>