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830F1F6-92E8-4385-80DB-F8C9E3FA5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 実施状況整理票" sheetId="13" r:id="rId1"/>
    <sheet name="R7 実施状況整理票 【記載例】" sheetId="17" r:id="rId2"/>
  </sheets>
  <definedNames>
    <definedName name="_xlnm.Print_Area" localSheetId="0">'R7 実施状況整理票'!$A$6:$AG$25</definedName>
    <definedName name="_xlnm.Print_Area" localSheetId="1">'R7 実施状況整理票 【記載例】'!$A$1:$AL$53</definedName>
  </definedNames>
  <calcPr calcId="181029"/>
</workbook>
</file>

<file path=xl/calcChain.xml><?xml version="1.0" encoding="utf-8"?>
<calcChain xmlns="http://schemas.openxmlformats.org/spreadsheetml/2006/main">
  <c r="T17" i="13" l="1"/>
  <c r="AB19" i="13"/>
  <c r="M25" i="13"/>
  <c r="M25" i="17"/>
  <c r="AE48" i="17" l="1"/>
  <c r="AD48" i="17"/>
  <c r="AC48" i="17"/>
  <c r="Z22" i="17" s="1"/>
  <c r="AA22" i="17" s="1"/>
  <c r="AB48" i="17"/>
  <c r="W22" i="17" s="1"/>
  <c r="AA48" i="17"/>
  <c r="Z21" i="17" s="1"/>
  <c r="AA21" i="17" s="1"/>
  <c r="Z48" i="17"/>
  <c r="W21" i="17" s="1"/>
  <c r="Y48" i="17"/>
  <c r="X48" i="17"/>
  <c r="W48" i="17"/>
  <c r="V48" i="17"/>
  <c r="U45" i="17"/>
  <c r="U44" i="17"/>
  <c r="U43" i="17" s="1"/>
  <c r="U42" i="17" s="1"/>
  <c r="U41" i="17" s="1"/>
  <c r="U40" i="17" s="1"/>
  <c r="U39" i="17" s="1"/>
  <c r="U38" i="17" s="1"/>
  <c r="U37" i="17" s="1"/>
  <c r="U36" i="17" s="1"/>
  <c r="U35" i="17" s="1"/>
  <c r="U34" i="17" s="1"/>
  <c r="AG25" i="17"/>
  <c r="AF25" i="17"/>
  <c r="AE25" i="17"/>
  <c r="AD25" i="17"/>
  <c r="AC25" i="17"/>
  <c r="Y25" i="17"/>
  <c r="X25" i="17"/>
  <c r="Q25" i="17"/>
  <c r="O25" i="17"/>
  <c r="N25" i="17"/>
  <c r="L25" i="17"/>
  <c r="K25" i="17"/>
  <c r="J25" i="17"/>
  <c r="AB24" i="17"/>
  <c r="W24" i="17"/>
  <c r="V24" i="17" s="1"/>
  <c r="AB23" i="17"/>
  <c r="AA23" i="17"/>
  <c r="Z23" i="17"/>
  <c r="V23" i="17" s="1"/>
  <c r="W23" i="17"/>
  <c r="AB22" i="17"/>
  <c r="AB21" i="17"/>
  <c r="AB20" i="17"/>
  <c r="Z20" i="17"/>
  <c r="AA20" i="17" s="1"/>
  <c r="W20" i="17"/>
  <c r="AB19" i="17"/>
  <c r="Z19" i="17"/>
  <c r="AA19" i="17" s="1"/>
  <c r="W19" i="17"/>
  <c r="AB17" i="17"/>
  <c r="T17" i="17" s="1"/>
  <c r="AA17" i="17"/>
  <c r="Z17" i="17"/>
  <c r="W17" i="17"/>
  <c r="V19" i="17" l="1"/>
  <c r="V21" i="17"/>
  <c r="U21" i="17" s="1"/>
  <c r="T23" i="17"/>
  <c r="U23" i="17"/>
  <c r="U19" i="17"/>
  <c r="T22" i="17"/>
  <c r="T21" i="17"/>
  <c r="T20" i="17"/>
  <c r="V22" i="17"/>
  <c r="U22" i="17" s="1"/>
  <c r="W25" i="17"/>
  <c r="Z25" i="17"/>
  <c r="V20" i="17"/>
  <c r="U20" i="17" s="1"/>
  <c r="AA25" i="17"/>
  <c r="U24" i="17"/>
  <c r="T24" i="17"/>
  <c r="V17" i="17"/>
  <c r="T19" i="17"/>
  <c r="AB25" i="17"/>
  <c r="T25" i="17" l="1"/>
  <c r="U17" i="17"/>
  <c r="U25" i="17" s="1"/>
  <c r="V25" i="17"/>
  <c r="X25" i="13"/>
  <c r="AC25" i="13"/>
  <c r="AD25" i="13"/>
  <c r="AE25" i="13"/>
  <c r="AF25" i="13"/>
  <c r="Q25" i="13"/>
  <c r="W24" i="13"/>
  <c r="V24" i="13" s="1"/>
  <c r="O25" i="13"/>
  <c r="AA23" i="13"/>
  <c r="Z23" i="13"/>
  <c r="W23" i="13"/>
  <c r="AB22" i="13"/>
  <c r="AB21" i="13"/>
  <c r="AB20" i="13"/>
  <c r="AB24" i="13"/>
  <c r="T24" i="13" s="1"/>
  <c r="T19" i="13"/>
  <c r="AE48" i="13"/>
  <c r="AD48" i="13"/>
  <c r="AC48" i="13"/>
  <c r="Z22" i="13" s="1"/>
  <c r="AA22" i="13" s="1"/>
  <c r="AB48" i="13"/>
  <c r="W22" i="13" s="1"/>
  <c r="AA48" i="13"/>
  <c r="Z21" i="13" s="1"/>
  <c r="Z48" i="13"/>
  <c r="W21" i="13" s="1"/>
  <c r="Y48" i="13"/>
  <c r="Z20" i="13" s="1"/>
  <c r="AA20" i="13" s="1"/>
  <c r="X48" i="13"/>
  <c r="W20" i="13" s="1"/>
  <c r="W48" i="13"/>
  <c r="V48" i="13"/>
  <c r="W19" i="13" s="1"/>
  <c r="N25" i="13"/>
  <c r="L25" i="13"/>
  <c r="K25" i="13"/>
  <c r="J25" i="13"/>
  <c r="AB17" i="13"/>
  <c r="AA17" i="13"/>
  <c r="Z17" i="13"/>
  <c r="W17" i="13"/>
  <c r="U45" i="13"/>
  <c r="U44" i="13" s="1"/>
  <c r="U43" i="13" s="1"/>
  <c r="U42" i="13" s="1"/>
  <c r="U41" i="13" s="1"/>
  <c r="U40" i="13" s="1"/>
  <c r="U39" i="13" s="1"/>
  <c r="U38" i="13" s="1"/>
  <c r="U37" i="13" s="1"/>
  <c r="U36" i="13" s="1"/>
  <c r="U35" i="13" s="1"/>
  <c r="U34" i="13" s="1"/>
  <c r="AG25" i="13"/>
  <c r="Y25" i="13"/>
  <c r="T21" i="13" l="1"/>
  <c r="T22" i="13"/>
  <c r="T23" i="13"/>
  <c r="W25" i="13"/>
  <c r="T20" i="13"/>
  <c r="AB25" i="13"/>
  <c r="U24" i="13"/>
  <c r="V23" i="13"/>
  <c r="U23" i="13" s="1"/>
  <c r="AA21" i="13"/>
  <c r="V21" i="13" s="1"/>
  <c r="U21" i="13" s="1"/>
  <c r="V22" i="13"/>
  <c r="U22" i="13" s="1"/>
  <c r="Z19" i="13"/>
  <c r="AA19" i="13" s="1"/>
  <c r="V17" i="13"/>
  <c r="T25" i="13" l="1"/>
  <c r="Z25" i="13"/>
  <c r="AA25" i="13"/>
  <c r="U17" i="13"/>
  <c r="V19" i="13"/>
  <c r="U19" i="13" s="1"/>
  <c r="V20" i="13"/>
  <c r="U20" i="13" s="1"/>
  <c r="U25" i="13" l="1"/>
  <c r="V25" i="13"/>
</calcChain>
</file>

<file path=xl/sharedStrings.xml><?xml version="1.0" encoding="utf-8"?>
<sst xmlns="http://schemas.openxmlformats.org/spreadsheetml/2006/main" count="295" uniqueCount="121">
  <si>
    <t>合計</t>
    <rPh sb="0" eb="2">
      <t>ゴウケイ</t>
    </rPh>
    <phoneticPr fontId="4"/>
  </si>
  <si>
    <t>計</t>
    <rPh sb="0" eb="1">
      <t>ケイ</t>
    </rPh>
    <phoneticPr fontId="4"/>
  </si>
  <si>
    <t>活動推進費及び各取組内容（Ⓐ～Ⓓ）は別々に金額を記載してください。</t>
    <rPh sb="0" eb="2">
      <t>カツドウ</t>
    </rPh>
    <rPh sb="2" eb="4">
      <t>スイシン</t>
    </rPh>
    <rPh sb="4" eb="5">
      <t>ヒ</t>
    </rPh>
    <rPh sb="5" eb="6">
      <t>オヨ</t>
    </rPh>
    <rPh sb="7" eb="8">
      <t>カク</t>
    </rPh>
    <rPh sb="8" eb="10">
      <t>トリクミ</t>
    </rPh>
    <rPh sb="10" eb="12">
      <t>ナイヨウ</t>
    </rPh>
    <rPh sb="18" eb="20">
      <t>ベツベツ</t>
    </rPh>
    <rPh sb="21" eb="23">
      <t>キンガク</t>
    </rPh>
    <rPh sb="24" eb="26">
      <t>キサイ</t>
    </rPh>
    <phoneticPr fontId="4"/>
  </si>
  <si>
    <t>栃木県</t>
    <rPh sb="0" eb="3">
      <t>トチギケン</t>
    </rPh>
    <phoneticPr fontId="4"/>
  </si>
  <si>
    <t>とちぎ環境・みどり推進機構</t>
    <rPh sb="3" eb="5">
      <t>カンキョウ</t>
    </rPh>
    <rPh sb="9" eb="11">
      <t>スイシン</t>
    </rPh>
    <rPh sb="11" eb="13">
      <t>キコウ</t>
    </rPh>
    <phoneticPr fontId="4"/>
  </si>
  <si>
    <t>活動推進費</t>
    <rPh sb="0" eb="2">
      <t>カツドウ</t>
    </rPh>
    <rPh sb="2" eb="4">
      <t>スイシン</t>
    </rPh>
    <rPh sb="4" eb="5">
      <t>ヒ</t>
    </rPh>
    <phoneticPr fontId="4"/>
  </si>
  <si>
    <t>宇都宮市</t>
    <rPh sb="0" eb="4">
      <t>ウツノミヤシ</t>
    </rPh>
    <phoneticPr fontId="4"/>
  </si>
  <si>
    <t>栃木市</t>
    <rPh sb="0" eb="3">
      <t>トチギシ</t>
    </rPh>
    <phoneticPr fontId="4"/>
  </si>
  <si>
    <t>佐野市</t>
    <rPh sb="0" eb="3">
      <t>サノシ</t>
    </rPh>
    <phoneticPr fontId="4"/>
  </si>
  <si>
    <t>鹿沼市</t>
    <rPh sb="0" eb="3">
      <t>カヌマシ</t>
    </rPh>
    <phoneticPr fontId="4"/>
  </si>
  <si>
    <t>日光市</t>
    <rPh sb="0" eb="3">
      <t>ニッコウシ</t>
    </rPh>
    <phoneticPr fontId="4"/>
  </si>
  <si>
    <t>大田原市</t>
    <rPh sb="0" eb="4">
      <t>オオタワラシ</t>
    </rPh>
    <phoneticPr fontId="4"/>
  </si>
  <si>
    <t>矢板市</t>
    <rPh sb="0" eb="3">
      <t>ヤイタシ</t>
    </rPh>
    <phoneticPr fontId="4"/>
  </si>
  <si>
    <t>那須塩原市</t>
    <rPh sb="0" eb="5">
      <t>ナスシオバラシ</t>
    </rPh>
    <phoneticPr fontId="4"/>
  </si>
  <si>
    <t>さくら市</t>
    <rPh sb="3" eb="4">
      <t>シ</t>
    </rPh>
    <phoneticPr fontId="4"/>
  </si>
  <si>
    <t>那須烏山市</t>
    <rPh sb="0" eb="2">
      <t>ナス</t>
    </rPh>
    <rPh sb="2" eb="5">
      <t>カラスヤマシ</t>
    </rPh>
    <phoneticPr fontId="4"/>
  </si>
  <si>
    <t>上三川町</t>
    <rPh sb="0" eb="4">
      <t>カミノカワマチ</t>
    </rPh>
    <phoneticPr fontId="4"/>
  </si>
  <si>
    <t>益子町</t>
    <rPh sb="0" eb="3">
      <t>マシコマチ</t>
    </rPh>
    <phoneticPr fontId="4"/>
  </si>
  <si>
    <t>茂木町</t>
    <rPh sb="0" eb="3">
      <t>モテギマチ</t>
    </rPh>
    <phoneticPr fontId="4"/>
  </si>
  <si>
    <t>市貝町</t>
    <rPh sb="0" eb="3">
      <t>イチカイマチ</t>
    </rPh>
    <phoneticPr fontId="4"/>
  </si>
  <si>
    <t>壬生町</t>
    <rPh sb="0" eb="3">
      <t>ミブマチ</t>
    </rPh>
    <phoneticPr fontId="4"/>
  </si>
  <si>
    <t>塩谷町</t>
    <rPh sb="0" eb="3">
      <t>シオヤマチ</t>
    </rPh>
    <phoneticPr fontId="4"/>
  </si>
  <si>
    <t>那須町</t>
    <rPh sb="0" eb="3">
      <t>ナスマチ</t>
    </rPh>
    <phoneticPr fontId="4"/>
  </si>
  <si>
    <t>那珂川町</t>
    <rPh sb="0" eb="4">
      <t>ナカガワマチ</t>
    </rPh>
    <phoneticPr fontId="4"/>
  </si>
  <si>
    <t>　</t>
    <phoneticPr fontId="11"/>
  </si>
  <si>
    <t>支出については自己負担額を含めた額を記載すること。</t>
    <rPh sb="0" eb="2">
      <t>シシュツ</t>
    </rPh>
    <rPh sb="7" eb="12">
      <t>ジコフタンガク</t>
    </rPh>
    <rPh sb="13" eb="14">
      <t>フク</t>
    </rPh>
    <rPh sb="16" eb="17">
      <t>ガク</t>
    </rPh>
    <rPh sb="18" eb="20">
      <t>キサイ</t>
    </rPh>
    <phoneticPr fontId="4"/>
  </si>
  <si>
    <t>令和３年</t>
    <rPh sb="0" eb="2">
      <t>レイワ</t>
    </rPh>
    <rPh sb="3" eb="4">
      <t>ネン</t>
    </rPh>
    <phoneticPr fontId="11"/>
  </si>
  <si>
    <t>平成２５年</t>
    <rPh sb="0" eb="2">
      <t>ヘイセイ</t>
    </rPh>
    <rPh sb="4" eb="5">
      <t>ネン</t>
    </rPh>
    <phoneticPr fontId="11"/>
  </si>
  <si>
    <t>平成２６年</t>
    <rPh sb="0" eb="2">
      <t>ヘイセイ</t>
    </rPh>
    <rPh sb="4" eb="5">
      <t>ネン</t>
    </rPh>
    <phoneticPr fontId="11"/>
  </si>
  <si>
    <t>平成２７年</t>
    <rPh sb="0" eb="2">
      <t>ヘイセイ</t>
    </rPh>
    <rPh sb="4" eb="5">
      <t>ネン</t>
    </rPh>
    <phoneticPr fontId="11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</si>
  <si>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</si>
  <si>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</si>
  <si>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平成３０年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</si>
  <si>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ゲン</t>
    </rPh>
    <rPh sb="3" eb="4">
      <t>ネン</t>
    </rPh>
    <phoneticPr fontId="11"/>
  </si>
  <si>
    <t>令和２年</t>
    <rPh sb="0" eb="2">
      <t>レイワ</t>
    </rPh>
    <rPh sb="3" eb="4">
      <t>ネン</t>
    </rPh>
    <phoneticPr fontId="11"/>
  </si>
  <si>
    <t>活動推進費</t>
    <rPh sb="0" eb="5">
      <t>カツドウスイシンヒ</t>
    </rPh>
    <phoneticPr fontId="4"/>
  </si>
  <si>
    <t>市町村</t>
    <rPh sb="0" eb="3">
      <t>シチョウソン</t>
    </rPh>
    <phoneticPr fontId="4"/>
  </si>
  <si>
    <t>国</t>
    <rPh sb="0" eb="1">
      <t>クニ</t>
    </rPh>
    <phoneticPr fontId="11"/>
  </si>
  <si>
    <t>県市町</t>
  </si>
  <si>
    <t>県市町</t>
    <rPh sb="0" eb="3">
      <t>ケンシマチ</t>
    </rPh>
    <phoneticPr fontId="11"/>
  </si>
  <si>
    <t>県市町</t>
    <rPh sb="0" eb="1">
      <t>ケン</t>
    </rPh>
    <rPh sb="1" eb="3">
      <t>シマチ</t>
    </rPh>
    <phoneticPr fontId="11"/>
  </si>
  <si>
    <t>タイプ別・年数別交付金額</t>
    <rPh sb="3" eb="4">
      <t>ベツ</t>
    </rPh>
    <rPh sb="5" eb="7">
      <t>ネンスウ</t>
    </rPh>
    <rPh sb="7" eb="8">
      <t>ベツ</t>
    </rPh>
    <rPh sb="8" eb="11">
      <t>コウフキン</t>
    </rPh>
    <rPh sb="11" eb="12">
      <t>ガク</t>
    </rPh>
    <phoneticPr fontId="4"/>
  </si>
  <si>
    <t>年度</t>
    <rPh sb="0" eb="2">
      <t>ネンド</t>
    </rPh>
    <phoneticPr fontId="4"/>
  </si>
  <si>
    <t>年数</t>
    <rPh sb="0" eb="2">
      <t>ネンスウ</t>
    </rPh>
    <phoneticPr fontId="4"/>
  </si>
  <si>
    <t>作業路</t>
    <rPh sb="0" eb="3">
      <t>サギョウロ</t>
    </rPh>
    <phoneticPr fontId="4"/>
  </si>
  <si>
    <t>関係人口</t>
    <rPh sb="0" eb="4">
      <t>カンケイジンコウ</t>
    </rPh>
    <phoneticPr fontId="4"/>
  </si>
  <si>
    <r>
      <t>：枠にカーソルを合わせ、</t>
    </r>
    <r>
      <rPr>
        <b/>
        <u/>
        <sz val="14"/>
        <rFont val="ＭＳ Ｐゴシック"/>
        <family val="3"/>
        <charset val="128"/>
        <scheme val="minor"/>
      </rPr>
      <t>右の▼ボタン</t>
    </r>
    <r>
      <rPr>
        <b/>
        <sz val="14"/>
        <rFont val="ＭＳ Ｐゴシック"/>
        <family val="3"/>
        <charset val="128"/>
        <scheme val="minor"/>
      </rPr>
      <t>で該当するメニューを選択（クリック）</t>
    </r>
    <phoneticPr fontId="11"/>
  </si>
  <si>
    <t>（事業開始年度）</t>
    <rPh sb="1" eb="3">
      <t>ジギョウ</t>
    </rPh>
    <rPh sb="3" eb="5">
      <t>カイシ</t>
    </rPh>
    <rPh sb="5" eb="7">
      <t>ネンド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</si>
  <si>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</si>
  <si>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</si>
  <si>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</si>
  <si>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構成員数</t>
    <rPh sb="0" eb="3">
      <t>コウセイイン</t>
    </rPh>
    <rPh sb="3" eb="4">
      <t>スウ</t>
    </rPh>
    <phoneticPr fontId="11"/>
  </si>
  <si>
    <t>構成員のうち地域外関係者の数</t>
    <rPh sb="0" eb="3">
      <t>コウセイイン</t>
    </rPh>
    <rPh sb="6" eb="12">
      <t>チイキガイカンケイシャ</t>
    </rPh>
    <rPh sb="13" eb="14">
      <t>カズ</t>
    </rPh>
    <phoneticPr fontId="4"/>
  </si>
  <si>
    <t>(人)</t>
    <rPh sb="1" eb="2">
      <t>ニン</t>
    </rPh>
    <phoneticPr fontId="4"/>
  </si>
  <si>
    <t>森林資源活用</t>
    <phoneticPr fontId="4"/>
  </si>
  <si>
    <t>竹林資源活用</t>
    <phoneticPr fontId="4"/>
  </si>
  <si>
    <t>複業実践型</t>
    <phoneticPr fontId="4"/>
  </si>
  <si>
    <t>（様式第20号　別紙１）</t>
    <rPh sb="6" eb="7">
      <t>ゴウ</t>
    </rPh>
    <phoneticPr fontId="11"/>
  </si>
  <si>
    <t>都道府県名</t>
    <rPh sb="0" eb="4">
      <t>トドウフケン</t>
    </rPh>
    <rPh sb="4" eb="5">
      <t>メイ</t>
    </rPh>
    <phoneticPr fontId="11"/>
  </si>
  <si>
    <t>地域協議会名</t>
    <rPh sb="0" eb="2">
      <t>チイキ</t>
    </rPh>
    <rPh sb="2" eb="5">
      <t>キョウギカイ</t>
    </rPh>
    <rPh sb="5" eb="6">
      <t>メイ</t>
    </rPh>
    <phoneticPr fontId="11"/>
  </si>
  <si>
    <t>事務所が在する市町村名</t>
    <rPh sb="0" eb="2">
      <t>ジム</t>
    </rPh>
    <rPh sb="2" eb="3">
      <t>ジョ</t>
    </rPh>
    <rPh sb="4" eb="5">
      <t>ザイ</t>
    </rPh>
    <rPh sb="7" eb="10">
      <t>シチョウソン</t>
    </rPh>
    <rPh sb="10" eb="11">
      <t>メイ</t>
    </rPh>
    <phoneticPr fontId="11"/>
  </si>
  <si>
    <t>対象森林が所在する市町村名</t>
    <rPh sb="0" eb="2">
      <t>タイショウ</t>
    </rPh>
    <rPh sb="2" eb="4">
      <t>シンリン</t>
    </rPh>
    <rPh sb="5" eb="7">
      <t>ショザイ</t>
    </rPh>
    <rPh sb="9" eb="12">
      <t>シチョウソン</t>
    </rPh>
    <rPh sb="12" eb="13">
      <t>メイ</t>
    </rPh>
    <phoneticPr fontId="11"/>
  </si>
  <si>
    <t>活動組織名</t>
    <rPh sb="0" eb="2">
      <t>カツドウ</t>
    </rPh>
    <rPh sb="2" eb="5">
      <t>ソシキメイ</t>
    </rPh>
    <phoneticPr fontId="11"/>
  </si>
  <si>
    <t>実施した内容</t>
    <rPh sb="0" eb="2">
      <t>ジッシ</t>
    </rPh>
    <rPh sb="4" eb="6">
      <t>ナイヨウ</t>
    </rPh>
    <phoneticPr fontId="11"/>
  </si>
  <si>
    <t>アドバイザー制度の利用</t>
    <rPh sb="6" eb="8">
      <t>セイド</t>
    </rPh>
    <rPh sb="9" eb="11">
      <t>リヨウ</t>
    </rPh>
    <phoneticPr fontId="4"/>
  </si>
  <si>
    <t>実施に係る収支</t>
    <rPh sb="0" eb="2">
      <t>ジッシ</t>
    </rPh>
    <rPh sb="3" eb="4">
      <t>カカ</t>
    </rPh>
    <rPh sb="5" eb="7">
      <t>シュウシ</t>
    </rPh>
    <phoneticPr fontId="11"/>
  </si>
  <si>
    <t>主たる活動</t>
    <rPh sb="0" eb="1">
      <t>シュ</t>
    </rPh>
    <rPh sb="3" eb="5">
      <t>カツドウ</t>
    </rPh>
    <phoneticPr fontId="11"/>
  </si>
  <si>
    <t>従たる活動</t>
    <rPh sb="0" eb="1">
      <t>ジュウ</t>
    </rPh>
    <rPh sb="3" eb="5">
      <t>カツドウ</t>
    </rPh>
    <phoneticPr fontId="11"/>
  </si>
  <si>
    <t>収入</t>
    <rPh sb="0" eb="2">
      <t>シュウニュウ</t>
    </rPh>
    <phoneticPr fontId="11"/>
  </si>
  <si>
    <t>支出</t>
    <rPh sb="0" eb="2">
      <t>シシュツ</t>
    </rPh>
    <phoneticPr fontId="11"/>
  </si>
  <si>
    <t>地域活動型</t>
    <rPh sb="0" eb="2">
      <t>チイキ</t>
    </rPh>
    <rPh sb="2" eb="5">
      <t>カツドウガタ</t>
    </rPh>
    <phoneticPr fontId="4"/>
  </si>
  <si>
    <t>複業実践型</t>
    <rPh sb="0" eb="5">
      <t>フクギョウジッセンガタ</t>
    </rPh>
    <phoneticPr fontId="11"/>
  </si>
  <si>
    <t>間伐等(除伐、枝打ち含む。)の実施面積</t>
    <rPh sb="0" eb="1">
      <t>カン</t>
    </rPh>
    <rPh sb="1" eb="2">
      <t>バツ</t>
    </rPh>
    <rPh sb="2" eb="3">
      <t>トウ</t>
    </rPh>
    <rPh sb="4" eb="5">
      <t>ジョ</t>
    </rPh>
    <rPh sb="5" eb="6">
      <t>バツ</t>
    </rPh>
    <rPh sb="7" eb="9">
      <t>エダウ</t>
    </rPh>
    <rPh sb="10" eb="11">
      <t>フク</t>
    </rPh>
    <rPh sb="15" eb="17">
      <t>ジッシ</t>
    </rPh>
    <rPh sb="17" eb="19">
      <t>メンセキ</t>
    </rPh>
    <phoneticPr fontId="11"/>
  </si>
  <si>
    <t>機能強化の延長</t>
    <rPh sb="0" eb="2">
      <t>キノウ</t>
    </rPh>
    <rPh sb="2" eb="4">
      <t>キョウカ</t>
    </rPh>
    <rPh sb="5" eb="7">
      <t>エンチョウ</t>
    </rPh>
    <phoneticPr fontId="11"/>
  </si>
  <si>
    <t>関係人口創出・維持の実施</t>
    <rPh sb="0" eb="2">
      <t>カンケイ</t>
    </rPh>
    <rPh sb="2" eb="4">
      <t>ジンコウ</t>
    </rPh>
    <rPh sb="4" eb="6">
      <t>ソウシュツ</t>
    </rPh>
    <rPh sb="7" eb="9">
      <t>イジ</t>
    </rPh>
    <rPh sb="10" eb="12">
      <t>ジッシ</t>
    </rPh>
    <phoneticPr fontId="11"/>
  </si>
  <si>
    <t>関係人口創出・維持の活動を通じて
作業に参加した地域外関係者数（延べ人数）</t>
    <rPh sb="0" eb="2">
      <t>カンケイ</t>
    </rPh>
    <rPh sb="2" eb="4">
      <t>ジンコウ</t>
    </rPh>
    <rPh sb="4" eb="6">
      <t>ソウシュツ</t>
    </rPh>
    <rPh sb="7" eb="9">
      <t>イジ</t>
    </rPh>
    <rPh sb="10" eb="12">
      <t>カツドウ</t>
    </rPh>
    <rPh sb="13" eb="14">
      <t>ツウ</t>
    </rPh>
    <rPh sb="17" eb="19">
      <t>サギョウ</t>
    </rPh>
    <rPh sb="20" eb="22">
      <t>サンカ</t>
    </rPh>
    <rPh sb="24" eb="26">
      <t>チイキ</t>
    </rPh>
    <rPh sb="26" eb="27">
      <t>ガイ</t>
    </rPh>
    <rPh sb="27" eb="30">
      <t>カンケイシャ</t>
    </rPh>
    <rPh sb="30" eb="31">
      <t>スウ</t>
    </rPh>
    <rPh sb="32" eb="33">
      <t>ノ</t>
    </rPh>
    <rPh sb="34" eb="36">
      <t>ニンズウ</t>
    </rPh>
    <phoneticPr fontId="11"/>
  </si>
  <si>
    <t>資機材等整備の実施</t>
    <rPh sb="0" eb="3">
      <t>シキザイ</t>
    </rPh>
    <rPh sb="3" eb="4">
      <t>トウ</t>
    </rPh>
    <rPh sb="4" eb="6">
      <t>セイビ</t>
    </rPh>
    <rPh sb="7" eb="9">
      <t>ジッシ</t>
    </rPh>
    <phoneticPr fontId="11"/>
  </si>
  <si>
    <t>活動推進費の使用</t>
    <rPh sb="0" eb="2">
      <t>カツドウ</t>
    </rPh>
    <rPh sb="2" eb="4">
      <t>スイシン</t>
    </rPh>
    <rPh sb="4" eb="5">
      <t>ヒ</t>
    </rPh>
    <rPh sb="6" eb="8">
      <t>シヨウ</t>
    </rPh>
    <phoneticPr fontId="11"/>
  </si>
  <si>
    <t>収入　計</t>
    <rPh sb="0" eb="2">
      <t>シュウニュウ</t>
    </rPh>
    <rPh sb="3" eb="4">
      <t>ケイ</t>
    </rPh>
    <phoneticPr fontId="11"/>
  </si>
  <si>
    <t>自己負担額</t>
    <rPh sb="0" eb="2">
      <t>ジコ</t>
    </rPh>
    <rPh sb="2" eb="4">
      <t>フタン</t>
    </rPh>
    <rPh sb="4" eb="5">
      <t>ガク</t>
    </rPh>
    <phoneticPr fontId="11"/>
  </si>
  <si>
    <t>国・地方公共団体</t>
    <rPh sb="0" eb="1">
      <t>クニ</t>
    </rPh>
    <rPh sb="2" eb="8">
      <t>チホウコウキョウダンタイ</t>
    </rPh>
    <phoneticPr fontId="4"/>
  </si>
  <si>
    <t>支出　計</t>
    <rPh sb="0" eb="2">
      <t>シシュツ</t>
    </rPh>
    <rPh sb="3" eb="4">
      <t>ケイ</t>
    </rPh>
    <phoneticPr fontId="11"/>
  </si>
  <si>
    <t>人件費</t>
    <rPh sb="0" eb="3">
      <t>ジンケンヒ</t>
    </rPh>
    <phoneticPr fontId="11"/>
  </si>
  <si>
    <t>外部委託費</t>
    <rPh sb="0" eb="2">
      <t>ガイブ</t>
    </rPh>
    <rPh sb="2" eb="4">
      <t>イタク</t>
    </rPh>
    <rPh sb="4" eb="5">
      <t>ヒ</t>
    </rPh>
    <phoneticPr fontId="11"/>
  </si>
  <si>
    <t>その他</t>
    <rPh sb="2" eb="3">
      <t>タ</t>
    </rPh>
    <phoneticPr fontId="11"/>
  </si>
  <si>
    <t>資機材等整備
（購入額）</t>
    <rPh sb="0" eb="3">
      <t>シキザイ</t>
    </rPh>
    <rPh sb="3" eb="4">
      <t>トウ</t>
    </rPh>
    <rPh sb="4" eb="6">
      <t>セイビ</t>
    </rPh>
    <rPh sb="8" eb="10">
      <t>コウニュウ</t>
    </rPh>
    <rPh sb="10" eb="11">
      <t>ガク</t>
    </rPh>
    <phoneticPr fontId="11"/>
  </si>
  <si>
    <t>交付額・支援額　計</t>
    <rPh sb="0" eb="3">
      <t>コウフガク</t>
    </rPh>
    <rPh sb="4" eb="6">
      <t>シエン</t>
    </rPh>
    <rPh sb="6" eb="7">
      <t>ガク</t>
    </rPh>
    <rPh sb="8" eb="9">
      <t>ケイ</t>
    </rPh>
    <phoneticPr fontId="4"/>
  </si>
  <si>
    <t>都道府県の支援額</t>
    <rPh sb="0" eb="4">
      <t>トドウフケン</t>
    </rPh>
    <rPh sb="5" eb="7">
      <t>シエン</t>
    </rPh>
    <rPh sb="7" eb="8">
      <t>ガク</t>
    </rPh>
    <phoneticPr fontId="11"/>
  </si>
  <si>
    <t>市町村の支援額</t>
    <rPh sb="0" eb="3">
      <t>シチョウソン</t>
    </rPh>
    <rPh sb="4" eb="6">
      <t>シエン</t>
    </rPh>
    <rPh sb="6" eb="7">
      <t>ガク</t>
    </rPh>
    <phoneticPr fontId="4"/>
  </si>
  <si>
    <t>交付額　計</t>
    <rPh sb="0" eb="3">
      <t>コウフガク</t>
    </rPh>
    <rPh sb="4" eb="5">
      <t>ケイ</t>
    </rPh>
    <phoneticPr fontId="11"/>
  </si>
  <si>
    <t>資機材等整備
（交付額）</t>
    <rPh sb="0" eb="3">
      <t>シキザイ</t>
    </rPh>
    <rPh sb="3" eb="4">
      <t>トウ</t>
    </rPh>
    <rPh sb="4" eb="6">
      <t>セイビ</t>
    </rPh>
    <rPh sb="8" eb="11">
      <t>コウフガク</t>
    </rPh>
    <phoneticPr fontId="11"/>
  </si>
  <si>
    <t>森林資源活用</t>
    <rPh sb="0" eb="6">
      <t>シンリンシゲンカツヨウ</t>
    </rPh>
    <phoneticPr fontId="4"/>
  </si>
  <si>
    <t>竹林資源活用</t>
    <rPh sb="0" eb="6">
      <t>チクリンシゲンカツヨウ</t>
    </rPh>
    <phoneticPr fontId="4"/>
  </si>
  <si>
    <t>交付率</t>
    <rPh sb="0" eb="2">
      <t>コウフ</t>
    </rPh>
    <rPh sb="2" eb="3">
      <t>リツ</t>
    </rPh>
    <phoneticPr fontId="4"/>
  </si>
  <si>
    <t>1/2以内該当</t>
    <rPh sb="3" eb="5">
      <t>イナイ</t>
    </rPh>
    <rPh sb="5" eb="7">
      <t>ガイトウ</t>
    </rPh>
    <phoneticPr fontId="11"/>
  </si>
  <si>
    <t>1/3以内該当</t>
    <rPh sb="3" eb="5">
      <t>イナイ</t>
    </rPh>
    <rPh sb="5" eb="7">
      <t>ガイトウ</t>
    </rPh>
    <phoneticPr fontId="11"/>
  </si>
  <si>
    <t>(ha)</t>
    <phoneticPr fontId="4"/>
  </si>
  <si>
    <t>(m)</t>
    <phoneticPr fontId="4"/>
  </si>
  <si>
    <t>(円)</t>
    <rPh sb="1" eb="2">
      <t>エン</t>
    </rPh>
    <phoneticPr fontId="4"/>
  </si>
  <si>
    <t>令和７年</t>
  </si>
  <si>
    <t>里山林保全</t>
    <rPh sb="0" eb="3">
      <t>サトヤマリン</t>
    </rPh>
    <rPh sb="3" eb="5">
      <t>ホゼン</t>
    </rPh>
    <phoneticPr fontId="4"/>
  </si>
  <si>
    <t>竹林整備</t>
    <rPh sb="0" eb="2">
      <t>チクリン</t>
    </rPh>
    <rPh sb="2" eb="4">
      <t>セイビ</t>
    </rPh>
    <phoneticPr fontId="4"/>
  </si>
  <si>
    <t>複業実践</t>
    <rPh sb="0" eb="1">
      <t>フク</t>
    </rPh>
    <rPh sb="1" eb="2">
      <t>ギョウ</t>
    </rPh>
    <rPh sb="2" eb="4">
      <t>ジッセン</t>
    </rPh>
    <phoneticPr fontId="4"/>
  </si>
  <si>
    <t>機能強化</t>
    <phoneticPr fontId="4"/>
  </si>
  <si>
    <t>資機材等整備</t>
    <phoneticPr fontId="4"/>
  </si>
  <si>
    <t xml:space="preserve"> 関係人口創出・維持</t>
    <phoneticPr fontId="4"/>
  </si>
  <si>
    <t>「関係人口創出・維持の実施」は、関係人口創出・維持の活動を実施した場合に「○」を選択し、それ以外は空欄とすること。</t>
    <rPh sb="40" eb="42">
      <t>センタク</t>
    </rPh>
    <phoneticPr fontId="4"/>
  </si>
  <si>
    <t>「資機材等整備の実施」は、従たる活動として資機材等整備を実施した場合に「○」を記入し、それ以外は空欄とすること。</t>
    <phoneticPr fontId="4"/>
  </si>
  <si>
    <t>※1</t>
    <phoneticPr fontId="4"/>
  </si>
  <si>
    <t>※2</t>
    <phoneticPr fontId="4"/>
  </si>
  <si>
    <t>※3</t>
    <phoneticPr fontId="4"/>
  </si>
  <si>
    <t>※4</t>
    <phoneticPr fontId="4"/>
  </si>
  <si>
    <t>R7　実施状況整理票</t>
    <rPh sb="3" eb="5">
      <t>ジッシ</t>
    </rPh>
    <rPh sb="5" eb="7">
      <t>ジョウキョウ</t>
    </rPh>
    <rPh sb="7" eb="9">
      <t>セイリ</t>
    </rPh>
    <rPh sb="9" eb="10">
      <t>ヒョウ</t>
    </rPh>
    <phoneticPr fontId="11"/>
  </si>
  <si>
    <t>活動推進費及び各取組内容は別々に金額を記載してください。</t>
    <rPh sb="0" eb="2">
      <t>カツドウ</t>
    </rPh>
    <rPh sb="2" eb="4">
      <t>スイシン</t>
    </rPh>
    <rPh sb="4" eb="5">
      <t>ヒ</t>
    </rPh>
    <rPh sb="5" eb="6">
      <t>オヨ</t>
    </rPh>
    <rPh sb="7" eb="8">
      <t>カク</t>
    </rPh>
    <rPh sb="8" eb="10">
      <t>トリクミ</t>
    </rPh>
    <rPh sb="10" eb="12">
      <t>ナイヨウ</t>
    </rPh>
    <rPh sb="13" eb="15">
      <t>ベツベツ</t>
    </rPh>
    <rPh sb="16" eb="18">
      <t>キンガク</t>
    </rPh>
    <rPh sb="19" eb="21">
      <t>キサイ</t>
    </rPh>
    <phoneticPr fontId="4"/>
  </si>
  <si>
    <t>昭和の森を守る会</t>
    <rPh sb="0" eb="2">
      <t>ショウワ</t>
    </rPh>
    <rPh sb="3" eb="4">
      <t>モリ</t>
    </rPh>
    <rPh sb="5" eb="6">
      <t>マモ</t>
    </rPh>
    <rPh sb="7" eb="8">
      <t>カイ</t>
    </rPh>
    <phoneticPr fontId="4"/>
  </si>
  <si>
    <t>有</t>
  </si>
  <si>
    <t>⑦</t>
  </si>
  <si>
    <t>〇</t>
  </si>
  <si>
    <t>：みどり色部分は数字を直接入力する</t>
    <rPh sb="4" eb="5">
      <t>ショク</t>
    </rPh>
    <rPh sb="5" eb="7">
      <t>ブブン</t>
    </rPh>
    <rPh sb="8" eb="10">
      <t>スウジ</t>
    </rPh>
    <rPh sb="11" eb="13">
      <t>チョクセツ</t>
    </rPh>
    <rPh sb="13" eb="15">
      <t>ニュウリョク</t>
    </rPh>
    <phoneticPr fontId="11"/>
  </si>
  <si>
    <t>：みず色部分は文字を直接入力する</t>
    <rPh sb="3" eb="4">
      <t>イロ</t>
    </rPh>
    <rPh sb="4" eb="6">
      <t>ブブン</t>
    </rPh>
    <phoneticPr fontId="4"/>
  </si>
  <si>
    <t>：みず色部分は文字を直接入力する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</si>
</sst>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#,##0_);[Red]\(#,##0\)"/>
    <numFmt numFmtId="178" formatCode="0.0_ "/>
    <numFmt numFmtId="179" formatCode="0.0"/>
    <numFmt numFmtId="180" formatCode="#&quot; 年&quot;"/>
    <numFmt numFmtId="181" formatCode="0_);[Red]\(0\)"/>
    <numFmt numFmtId="182" formatCode="0;\-0;;@"/>
    <numFmt numFmtId="183" formatCode="0.0;\-0.0;;@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indexed="64"/>
      </right>
      <top/>
      <bottom/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/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/>
    </xf>
    <xf numFmtId="0" fontId="5" fillId="0" borderId="0" xfId="0" applyFont="1"/>
    <xf numFmtId="177" fontId="0" fillId="0" borderId="0" xfId="0" applyNumberFormat="1" applyAlignment="1">
      <alignment shrinkToFit="1"/>
    </xf>
    <xf numFmtId="0" fontId="12" fillId="0" borderId="0" xfId="0" applyFont="1"/>
    <xf numFmtId="0" fontId="18" fillId="0" borderId="0" xfId="0" applyFont="1" applyAlignment="1">
      <alignment shrinkToFit="1"/>
    </xf>
    <xf numFmtId="0" fontId="17" fillId="0" borderId="0" xfId="0" applyFont="1"/>
    <xf numFmtId="179" fontId="8" fillId="0" borderId="12" xfId="0" applyNumberFormat="1" applyFont="1" applyBorder="1" applyAlignment="1">
      <alignment horizontal="right" vertical="center" shrinkToFit="1"/>
    </xf>
    <xf numFmtId="38" fontId="8" fillId="0" borderId="12" xfId="1" applyFont="1" applyFill="1" applyBorder="1" applyAlignment="1" applyProtection="1">
      <alignment horizontal="right" vertical="center" shrinkToFit="1"/>
    </xf>
    <xf numFmtId="38" fontId="8" fillId="0" borderId="12" xfId="1" applyFont="1" applyFill="1" applyBorder="1" applyAlignment="1" applyProtection="1">
      <alignment horizontal="right" vertical="center" textRotation="255" shrinkToFit="1"/>
    </xf>
    <xf numFmtId="179" fontId="8" fillId="0" borderId="12" xfId="0" applyNumberFormat="1" applyFont="1" applyBorder="1" applyAlignment="1">
      <alignment vertical="center" shrinkToFit="1"/>
    </xf>
    <xf numFmtId="38" fontId="8" fillId="0" borderId="12" xfId="1" applyFont="1" applyFill="1" applyBorder="1" applyAlignment="1" applyProtection="1">
      <alignment vertical="center" shrinkToFit="1"/>
    </xf>
    <xf numFmtId="0" fontId="8" fillId="0" borderId="12" xfId="0" applyFont="1" applyBorder="1" applyAlignment="1">
      <alignment vertical="center" textRotation="255" shrinkToFit="1"/>
    </xf>
    <xf numFmtId="0" fontId="8" fillId="0" borderId="12" xfId="0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178" fontId="8" fillId="0" borderId="2" xfId="0" applyNumberFormat="1" applyFont="1" applyBorder="1" applyAlignment="1">
      <alignment vertical="center" shrinkToFit="1"/>
    </xf>
    <xf numFmtId="38" fontId="8" fillId="0" borderId="2" xfId="1" applyFont="1" applyFill="1" applyBorder="1" applyAlignment="1" applyProtection="1">
      <alignment horizontal="right" vertical="center" shrinkToFi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shrinkToFit="1"/>
    </xf>
    <xf numFmtId="177" fontId="5" fillId="0" borderId="0" xfId="0" applyNumberFormat="1" applyFont="1" applyAlignment="1">
      <alignment shrinkToFit="1"/>
    </xf>
    <xf numFmtId="38" fontId="5" fillId="0" borderId="0" xfId="0" applyNumberFormat="1" applyFont="1" applyAlignment="1">
      <alignment shrinkToFit="1"/>
    </xf>
    <xf numFmtId="0" fontId="12" fillId="0" borderId="0" xfId="0" applyFont="1" applyAlignment="1">
      <alignment shrinkToFit="1"/>
    </xf>
    <xf numFmtId="0" fontId="12" fillId="0" borderId="0" xfId="0" applyFont="1" applyAlignment="1">
      <alignment horizontal="right"/>
    </xf>
    <xf numFmtId="177" fontId="12" fillId="0" borderId="0" xfId="0" applyNumberFormat="1" applyFont="1" applyAlignment="1">
      <alignment shrinkToFit="1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38" fontId="0" fillId="2" borderId="14" xfId="1" applyFont="1" applyFill="1" applyBorder="1" applyProtection="1">
      <alignment vertical="center"/>
    </xf>
    <xf numFmtId="38" fontId="0" fillId="2" borderId="17" xfId="1" applyFont="1" applyFill="1" applyBorder="1" applyProtection="1">
      <alignment vertical="center"/>
    </xf>
    <xf numFmtId="38" fontId="13" fillId="0" borderId="0" xfId="1" applyFont="1" applyFill="1" applyBorder="1" applyAlignment="1" applyProtection="1">
      <alignment horizontal="right"/>
    </xf>
    <xf numFmtId="0" fontId="13" fillId="0" borderId="0" xfId="0" applyFont="1"/>
    <xf numFmtId="38" fontId="9" fillId="0" borderId="0" xfId="1" applyFont="1" applyFill="1" applyBorder="1" applyAlignment="1" applyProtection="1">
      <alignment horizontal="right" vertical="center" shrinkToFit="1"/>
    </xf>
    <xf numFmtId="177" fontId="17" fillId="0" borderId="0" xfId="0" applyNumberFormat="1" applyFont="1" applyAlignment="1">
      <alignment shrinkToFi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/>
    <xf numFmtId="38" fontId="6" fillId="2" borderId="3" xfId="1" applyFont="1" applyFill="1" applyBorder="1" applyAlignment="1" applyProtection="1">
      <alignment horizontal="right"/>
    </xf>
    <xf numFmtId="38" fontId="13" fillId="2" borderId="5" xfId="1" applyFont="1" applyFill="1" applyBorder="1" applyAlignment="1" applyProtection="1">
      <alignment horizontal="right"/>
    </xf>
    <xf numFmtId="0" fontId="6" fillId="2" borderId="3" xfId="0" applyFont="1" applyFill="1" applyBorder="1"/>
    <xf numFmtId="0" fontId="6" fillId="2" borderId="5" xfId="0" applyFont="1" applyFill="1" applyBorder="1"/>
    <xf numFmtId="0" fontId="6" fillId="0" borderId="0" xfId="0" applyFont="1"/>
    <xf numFmtId="0" fontId="20" fillId="0" borderId="0" xfId="0" applyFont="1"/>
    <xf numFmtId="0" fontId="10" fillId="0" borderId="0" xfId="0" applyFont="1" applyAlignment="1">
      <alignment horizontal="left" vertical="center"/>
    </xf>
    <xf numFmtId="38" fontId="15" fillId="0" borderId="0" xfId="1" applyFont="1" applyFill="1" applyBorder="1" applyAlignment="1" applyProtection="1">
      <alignment vertical="center"/>
    </xf>
    <xf numFmtId="38" fontId="0" fillId="0" borderId="15" xfId="1" applyFont="1" applyFill="1" applyBorder="1" applyAlignment="1" applyProtection="1">
      <alignment horizontal="center" vertical="center"/>
    </xf>
    <xf numFmtId="38" fontId="0" fillId="0" borderId="16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shrinkToFi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shrinkToFit="1"/>
    </xf>
    <xf numFmtId="0" fontId="10" fillId="0" borderId="7" xfId="0" applyFont="1" applyBorder="1" applyAlignment="1">
      <alignment vertical="center"/>
    </xf>
    <xf numFmtId="0" fontId="6" fillId="2" borderId="5" xfId="0" applyFont="1" applyFill="1" applyBorder="1" applyAlignment="1">
      <alignment shrinkToFit="1"/>
    </xf>
    <xf numFmtId="0" fontId="6" fillId="2" borderId="2" xfId="0" applyFont="1" applyFill="1" applyBorder="1" applyAlignment="1">
      <alignment shrinkToFit="1"/>
    </xf>
    <xf numFmtId="0" fontId="12" fillId="2" borderId="5" xfId="0" applyFont="1" applyFill="1" applyBorder="1"/>
    <xf numFmtId="0" fontId="12" fillId="2" borderId="2" xfId="0" applyFont="1" applyFill="1" applyBorder="1"/>
    <xf numFmtId="179" fontId="8" fillId="0" borderId="12" xfId="0" applyNumberFormat="1" applyFont="1" applyBorder="1" applyAlignment="1" applyProtection="1">
      <alignment horizontal="right" vertical="center" shrinkToFit="1"/>
      <protection locked="0"/>
    </xf>
    <xf numFmtId="38" fontId="8" fillId="0" borderId="12" xfId="1" applyFont="1" applyFill="1" applyBorder="1" applyAlignment="1" applyProtection="1">
      <alignment horizontal="right" vertical="center" shrinkToFit="1"/>
      <protection locked="0"/>
    </xf>
    <xf numFmtId="179" fontId="8" fillId="0" borderId="12" xfId="0" applyNumberFormat="1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38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4" fillId="0" borderId="0" xfId="2" applyFont="1">
      <alignment vertical="center"/>
    </xf>
    <xf numFmtId="0" fontId="19" fillId="2" borderId="11" xfId="0" applyFont="1" applyFill="1" applyBorder="1"/>
    <xf numFmtId="0" fontId="6" fillId="2" borderId="11" xfId="0" applyFont="1" applyFill="1" applyBorder="1"/>
    <xf numFmtId="38" fontId="0" fillId="4" borderId="9" xfId="1" applyFont="1" applyFill="1" applyBorder="1" applyProtection="1">
      <alignment vertical="center"/>
    </xf>
    <xf numFmtId="38" fontId="0" fillId="4" borderId="9" xfId="1" applyFont="1" applyFill="1" applyBorder="1" applyAlignment="1" applyProtection="1">
      <alignment horizontal="center" vertical="center"/>
    </xf>
    <xf numFmtId="38" fontId="0" fillId="4" borderId="4" xfId="1" applyFont="1" applyFill="1" applyBorder="1" applyAlignment="1" applyProtection="1">
      <alignment horizontal="center" vertical="center"/>
    </xf>
    <xf numFmtId="0" fontId="13" fillId="0" borderId="31" xfId="0" applyFont="1" applyBorder="1" applyAlignment="1">
      <alignment horizontal="center"/>
    </xf>
    <xf numFmtId="0" fontId="0" fillId="2" borderId="11" xfId="0" applyFill="1" applyBorder="1"/>
    <xf numFmtId="0" fontId="6" fillId="0" borderId="32" xfId="0" applyFont="1" applyBorder="1" applyAlignment="1">
      <alignment horizontal="center"/>
    </xf>
    <xf numFmtId="180" fontId="0" fillId="2" borderId="33" xfId="1" applyNumberFormat="1" applyFont="1" applyFill="1" applyBorder="1" applyAlignment="1" applyProtection="1">
      <alignment horizontal="left" vertical="center"/>
    </xf>
    <xf numFmtId="38" fontId="0" fillId="2" borderId="33" xfId="1" applyFont="1" applyFill="1" applyBorder="1" applyAlignment="1" applyProtection="1">
      <alignment horizontal="left" vertical="center"/>
    </xf>
    <xf numFmtId="0" fontId="0" fillId="2" borderId="33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35" xfId="0" applyFill="1" applyBorder="1"/>
    <xf numFmtId="38" fontId="0" fillId="4" borderId="4" xfId="1" applyFont="1" applyFill="1" applyBorder="1" applyProtection="1">
      <alignment vertical="center"/>
    </xf>
    <xf numFmtId="38" fontId="0" fillId="0" borderId="31" xfId="1" applyFont="1" applyFill="1" applyBorder="1" applyAlignment="1" applyProtection="1">
      <alignment horizontal="center" vertical="center"/>
    </xf>
    <xf numFmtId="38" fontId="0" fillId="2" borderId="11" xfId="1" applyFont="1" applyFill="1" applyBorder="1" applyProtection="1">
      <alignment vertical="center"/>
    </xf>
    <xf numFmtId="38" fontId="0" fillId="0" borderId="32" xfId="1" applyFont="1" applyFill="1" applyBorder="1" applyAlignment="1" applyProtection="1">
      <alignment horizontal="center" vertical="center"/>
    </xf>
    <xf numFmtId="38" fontId="0" fillId="2" borderId="33" xfId="1" applyFont="1" applyFill="1" applyBorder="1" applyProtection="1">
      <alignment vertical="center"/>
    </xf>
    <xf numFmtId="38" fontId="0" fillId="4" borderId="34" xfId="1" applyFont="1" applyFill="1" applyBorder="1" applyProtection="1">
      <alignment vertical="center"/>
    </xf>
    <xf numFmtId="38" fontId="0" fillId="0" borderId="36" xfId="1" applyFont="1" applyFill="1" applyBorder="1" applyAlignment="1" applyProtection="1">
      <alignment horizontal="center" vertical="center"/>
    </xf>
    <xf numFmtId="38" fontId="0" fillId="2" borderId="0" xfId="1" applyFont="1" applyFill="1" applyBorder="1" applyAlignment="1" applyProtection="1">
      <alignment horizontal="center" vertical="center"/>
    </xf>
    <xf numFmtId="38" fontId="0" fillId="2" borderId="33" xfId="1" applyFont="1" applyFill="1" applyBorder="1" applyAlignment="1" applyProtection="1">
      <alignment horizontal="center" vertical="center"/>
    </xf>
    <xf numFmtId="38" fontId="0" fillId="4" borderId="34" xfId="1" applyFont="1" applyFill="1" applyBorder="1" applyAlignment="1" applyProtection="1">
      <alignment horizontal="center" vertical="center"/>
    </xf>
    <xf numFmtId="38" fontId="0" fillId="2" borderId="11" xfId="1" applyFont="1" applyFill="1" applyBorder="1" applyAlignment="1" applyProtection="1">
      <alignment horizontal="center" vertical="center"/>
    </xf>
    <xf numFmtId="0" fontId="0" fillId="3" borderId="33" xfId="0" applyFill="1" applyBorder="1" applyAlignment="1">
      <alignment horizontal="left"/>
    </xf>
    <xf numFmtId="0" fontId="0" fillId="3" borderId="11" xfId="0" applyFill="1" applyBorder="1"/>
    <xf numFmtId="38" fontId="0" fillId="3" borderId="14" xfId="1" applyFont="1" applyFill="1" applyBorder="1" applyProtection="1">
      <alignment vertical="center"/>
    </xf>
    <xf numFmtId="38" fontId="0" fillId="3" borderId="17" xfId="1" applyFont="1" applyFill="1" applyBorder="1" applyProtection="1">
      <alignment vertical="center"/>
    </xf>
    <xf numFmtId="38" fontId="0" fillId="3" borderId="33" xfId="1" applyFont="1" applyFill="1" applyBorder="1" applyProtection="1">
      <alignment vertical="center"/>
    </xf>
    <xf numFmtId="38" fontId="0" fillId="3" borderId="11" xfId="1" applyFont="1" applyFill="1" applyBorder="1" applyProtection="1">
      <alignment vertical="center"/>
    </xf>
    <xf numFmtId="38" fontId="0" fillId="3" borderId="33" xfId="1" applyFont="1" applyFill="1" applyBorder="1" applyAlignment="1" applyProtection="1">
      <alignment horizontal="center" vertical="center"/>
    </xf>
    <xf numFmtId="38" fontId="0" fillId="3" borderId="0" xfId="1" applyFont="1" applyFill="1" applyBorder="1" applyAlignment="1" applyProtection="1">
      <alignment horizontal="center" vertical="center"/>
    </xf>
    <xf numFmtId="38" fontId="0" fillId="3" borderId="11" xfId="1" applyFont="1" applyFill="1" applyBorder="1" applyAlignment="1" applyProtection="1">
      <alignment horizontal="center" vertical="center"/>
    </xf>
    <xf numFmtId="0" fontId="23" fillId="0" borderId="0" xfId="2" applyFont="1">
      <alignment vertical="center"/>
    </xf>
    <xf numFmtId="38" fontId="8" fillId="0" borderId="2" xfId="1" applyFont="1" applyFill="1" applyBorder="1" applyAlignment="1" applyProtection="1">
      <alignment horizontal="right" vertical="center" shrinkToFit="1"/>
      <protection locked="0"/>
    </xf>
    <xf numFmtId="0" fontId="13" fillId="0" borderId="12" xfId="0" applyFont="1" applyBorder="1" applyAlignment="1">
      <alignment vertical="center" textRotation="255" shrinkToFit="1"/>
    </xf>
    <xf numFmtId="0" fontId="13" fillId="0" borderId="2" xfId="0" applyFont="1" applyBorder="1" applyAlignment="1">
      <alignment vertical="center" textRotation="255" shrinkToFit="1"/>
    </xf>
    <xf numFmtId="0" fontId="13" fillId="0" borderId="12" xfId="0" applyFont="1" applyBorder="1" applyAlignment="1">
      <alignment vertical="center" textRotation="255" wrapText="1" shrinkToFit="1"/>
    </xf>
    <xf numFmtId="0" fontId="21" fillId="0" borderId="2" xfId="2" applyFont="1" applyBorder="1" applyAlignment="1">
      <alignment horizontal="center" vertical="center" wrapText="1"/>
    </xf>
    <xf numFmtId="38" fontId="8" fillId="0" borderId="5" xfId="0" applyNumberFormat="1" applyFont="1" applyBorder="1" applyAlignment="1" applyProtection="1">
      <alignment horizontal="center" vertical="center" shrinkToFit="1"/>
      <protection locked="0"/>
    </xf>
    <xf numFmtId="38" fontId="8" fillId="0" borderId="38" xfId="1" applyFont="1" applyFill="1" applyBorder="1" applyAlignment="1" applyProtection="1">
      <alignment vertical="center" shrinkToFit="1"/>
    </xf>
    <xf numFmtId="38" fontId="8" fillId="0" borderId="37" xfId="0" applyNumberFormat="1" applyFont="1" applyBorder="1" applyAlignment="1" applyProtection="1">
      <alignment horizontal="center" vertical="center" shrinkToFit="1"/>
      <protection locked="0"/>
    </xf>
    <xf numFmtId="38" fontId="8" fillId="0" borderId="12" xfId="1" applyFont="1" applyBorder="1" applyAlignment="1" applyProtection="1">
      <alignment horizontal="right" vertical="center" shrinkToFit="1"/>
      <protection locked="0"/>
    </xf>
    <xf numFmtId="38" fontId="8" fillId="0" borderId="2" xfId="1" applyFont="1" applyBorder="1" applyAlignment="1" applyProtection="1">
      <alignment horizontal="right" vertical="center" shrinkToFit="1"/>
      <protection locked="0"/>
    </xf>
    <xf numFmtId="0" fontId="0" fillId="6" borderId="0" xfId="0" applyFill="1"/>
    <xf numFmtId="0" fontId="12" fillId="5" borderId="0" xfId="0" applyFont="1" applyFill="1"/>
    <xf numFmtId="0" fontId="10" fillId="0" borderId="0" xfId="0" applyFont="1"/>
    <xf numFmtId="178" fontId="8" fillId="0" borderId="37" xfId="0" applyNumberFormat="1" applyFont="1" applyBorder="1" applyAlignment="1">
      <alignment vertical="center" shrinkToFit="1"/>
    </xf>
    <xf numFmtId="38" fontId="8" fillId="0" borderId="37" xfId="1" applyFont="1" applyFill="1" applyBorder="1" applyAlignment="1" applyProtection="1">
      <alignment horizontal="right" vertical="center" shrinkToFit="1"/>
      <protection locked="0"/>
    </xf>
    <xf numFmtId="38" fontId="8" fillId="0" borderId="37" xfId="1" applyFont="1" applyFill="1" applyBorder="1" applyAlignment="1" applyProtection="1">
      <alignment horizontal="right" vertical="center" shrinkToFit="1"/>
    </xf>
    <xf numFmtId="38" fontId="8" fillId="0" borderId="12" xfId="1" applyFont="1" applyBorder="1" applyAlignment="1">
      <alignment horizontal="right" vertical="center" shrinkToFit="1"/>
    </xf>
    <xf numFmtId="0" fontId="26" fillId="0" borderId="5" xfId="2" applyFont="1" applyBorder="1" applyAlignment="1">
      <alignment horizontal="center" vertical="center" textRotation="255" wrapText="1"/>
    </xf>
    <xf numFmtId="0" fontId="25" fillId="0" borderId="10" xfId="2" applyFont="1" applyBorder="1" applyAlignment="1">
      <alignment horizontal="center" vertical="center" textRotation="255" wrapText="1"/>
    </xf>
    <xf numFmtId="0" fontId="24" fillId="0" borderId="2" xfId="2" applyFont="1" applyBorder="1" applyAlignment="1">
      <alignment horizontal="center" vertical="center" shrinkToFit="1"/>
    </xf>
    <xf numFmtId="0" fontId="24" fillId="0" borderId="29" xfId="2" applyFont="1" applyBorder="1" applyAlignment="1">
      <alignment horizontal="center" vertical="center" shrinkToFit="1"/>
    </xf>
    <xf numFmtId="0" fontId="24" fillId="0" borderId="30" xfId="2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4" fillId="0" borderId="40" xfId="2" applyFont="1" applyBorder="1" applyAlignment="1">
      <alignment horizontal="center" vertical="center" shrinkToFit="1"/>
    </xf>
    <xf numFmtId="179" fontId="8" fillId="7" borderId="12" xfId="0" applyNumberFormat="1" applyFont="1" applyFill="1" applyBorder="1" applyAlignment="1">
      <alignment horizontal="right" vertical="center" shrinkToFit="1"/>
    </xf>
    <xf numFmtId="179" fontId="8" fillId="7" borderId="12" xfId="0" applyNumberFormat="1" applyFont="1" applyFill="1" applyBorder="1" applyAlignment="1">
      <alignment vertical="center" shrinkToFit="1"/>
    </xf>
    <xf numFmtId="0" fontId="8" fillId="7" borderId="12" xfId="0" applyFont="1" applyFill="1" applyBorder="1" applyAlignment="1">
      <alignment vertical="center" shrinkToFit="1"/>
    </xf>
    <xf numFmtId="38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38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3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182" fontId="8" fillId="0" borderId="37" xfId="1" applyNumberFormat="1" applyFont="1" applyFill="1" applyBorder="1" applyAlignment="1" applyProtection="1">
      <alignment horizontal="right" vertical="center" shrinkToFit="1"/>
    </xf>
    <xf numFmtId="182" fontId="8" fillId="0" borderId="1" xfId="0" applyNumberFormat="1" applyFont="1" applyBorder="1" applyAlignment="1" applyProtection="1">
      <alignment horizontal="right" vertical="center" shrinkToFit="1"/>
      <protection locked="0"/>
    </xf>
    <xf numFmtId="182" fontId="8" fillId="0" borderId="1" xfId="0" applyNumberFormat="1" applyFont="1" applyBorder="1" applyAlignment="1">
      <alignment horizontal="right" vertical="center" shrinkToFit="1"/>
    </xf>
    <xf numFmtId="182" fontId="8" fillId="0" borderId="1" xfId="0" applyNumberFormat="1" applyFont="1" applyBorder="1" applyAlignment="1" applyProtection="1">
      <alignment horizontal="center" vertical="center" shrinkToFit="1"/>
      <protection locked="0"/>
    </xf>
    <xf numFmtId="182" fontId="8" fillId="7" borderId="1" xfId="0" applyNumberFormat="1" applyFont="1" applyFill="1" applyBorder="1" applyAlignment="1">
      <alignment horizontal="center" vertical="center" shrinkToFit="1"/>
    </xf>
    <xf numFmtId="182" fontId="8" fillId="7" borderId="1" xfId="0" applyNumberFormat="1" applyFont="1" applyFill="1" applyBorder="1" applyAlignment="1">
      <alignment horizontal="right" vertical="center" shrinkToFit="1"/>
    </xf>
    <xf numFmtId="182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182" fontId="8" fillId="0" borderId="12" xfId="1" applyNumberFormat="1" applyFont="1" applyFill="1" applyBorder="1" applyAlignment="1" applyProtection="1">
      <alignment horizontal="right" vertical="center" shrinkToFit="1"/>
    </xf>
    <xf numFmtId="38" fontId="8" fillId="7" borderId="12" xfId="1" applyFont="1" applyFill="1" applyBorder="1" applyAlignment="1" applyProtection="1">
      <alignment horizontal="right" vertical="center" shrinkToFit="1"/>
    </xf>
    <xf numFmtId="38" fontId="8" fillId="7" borderId="12" xfId="1" applyFont="1" applyFill="1" applyBorder="1" applyAlignment="1" applyProtection="1">
      <alignment horizontal="right" vertical="center" shrinkToFit="1"/>
      <protection locked="0"/>
    </xf>
    <xf numFmtId="38" fontId="8" fillId="7" borderId="2" xfId="1" applyFont="1" applyFill="1" applyBorder="1" applyAlignment="1" applyProtection="1">
      <alignment horizontal="right" vertical="center" shrinkToFit="1"/>
    </xf>
    <xf numFmtId="38" fontId="8" fillId="7" borderId="2" xfId="1" applyFont="1" applyFill="1" applyBorder="1" applyAlignment="1" applyProtection="1">
      <alignment horizontal="right" vertical="center" shrinkToFit="1"/>
      <protection locked="0"/>
    </xf>
    <xf numFmtId="38" fontId="8" fillId="0" borderId="1" xfId="1" applyFont="1" applyBorder="1" applyAlignment="1" applyProtection="1">
      <alignment horizontal="right" vertical="center" shrinkToFit="1"/>
      <protection locked="0"/>
    </xf>
    <xf numFmtId="38" fontId="9" fillId="0" borderId="1" xfId="1" applyFont="1" applyBorder="1" applyAlignment="1" applyProtection="1">
      <alignment horizontal="right" vertical="center" shrinkToFit="1"/>
      <protection locked="0"/>
    </xf>
    <xf numFmtId="49" fontId="14" fillId="0" borderId="41" xfId="1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49" fontId="14" fillId="2" borderId="41" xfId="1" applyNumberFormat="1" applyFont="1" applyFill="1" applyBorder="1" applyAlignment="1" applyProtection="1">
      <alignment horizontal="center" vertical="center"/>
      <protection locked="0"/>
    </xf>
    <xf numFmtId="181" fontId="8" fillId="0" borderId="12" xfId="0" applyNumberFormat="1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0" fillId="0" borderId="0" xfId="0" applyProtection="1">
      <protection locked="0"/>
    </xf>
    <xf numFmtId="38" fontId="8" fillId="0" borderId="12" xfId="1" applyFont="1" applyBorder="1" applyAlignment="1" applyProtection="1">
      <alignment horizontal="right" vertical="center" shrinkToFit="1"/>
    </xf>
    <xf numFmtId="38" fontId="8" fillId="0" borderId="2" xfId="1" applyFont="1" applyBorder="1" applyAlignment="1" applyProtection="1">
      <alignment horizontal="right" vertical="center" shrinkToFit="1"/>
    </xf>
    <xf numFmtId="38" fontId="8" fillId="0" borderId="1" xfId="1" applyFont="1" applyBorder="1" applyAlignment="1" applyProtection="1">
      <alignment horizontal="right" vertical="center" shrinkToFit="1"/>
    </xf>
    <xf numFmtId="38" fontId="8" fillId="0" borderId="1" xfId="0" applyNumberFormat="1" applyFont="1" applyBorder="1" applyAlignment="1">
      <alignment horizontal="right" vertical="center" shrinkToFit="1"/>
    </xf>
    <xf numFmtId="183" fontId="8" fillId="0" borderId="1" xfId="1" applyNumberFormat="1" applyFont="1" applyBorder="1" applyAlignment="1" applyProtection="1">
      <alignment horizontal="right" vertical="center" shrinkToFit="1"/>
    </xf>
    <xf numFmtId="182" fontId="8" fillId="0" borderId="1" xfId="1" applyNumberFormat="1" applyFont="1" applyBorder="1" applyAlignment="1" applyProtection="1">
      <alignment horizontal="right" vertical="center" shrinkToFit="1"/>
    </xf>
    <xf numFmtId="182" fontId="8" fillId="0" borderId="1" xfId="0" applyNumberFormat="1" applyFont="1" applyBorder="1" applyAlignment="1">
      <alignment horizontal="center" vertical="center" shrinkToFit="1"/>
    </xf>
    <xf numFmtId="38" fontId="8" fillId="0" borderId="1" xfId="0" applyNumberFormat="1" applyFont="1" applyBorder="1" applyAlignment="1">
      <alignment horizontal="center" vertical="center" shrinkToFit="1"/>
    </xf>
    <xf numFmtId="38" fontId="9" fillId="0" borderId="1" xfId="1" applyFont="1" applyBorder="1" applyAlignment="1" applyProtection="1">
      <alignment horizontal="right" vertical="center" shrinkToFit="1"/>
    </xf>
    <xf numFmtId="182" fontId="8" fillId="0" borderId="12" xfId="1" applyNumberFormat="1" applyFont="1" applyBorder="1" applyAlignment="1" applyProtection="1">
      <alignment horizontal="right" vertical="center" shrinkToFit="1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13" xfId="0" applyFont="1" applyBorder="1" applyAlignment="1">
      <alignment horizontal="center" vertical="center" textRotation="255" shrinkToFit="1"/>
    </xf>
    <xf numFmtId="0" fontId="25" fillId="0" borderId="25" xfId="2" applyFont="1" applyBorder="1" applyAlignment="1">
      <alignment horizontal="center" vertical="center" wrapText="1"/>
    </xf>
    <xf numFmtId="0" fontId="25" fillId="0" borderId="39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 wrapText="1"/>
    </xf>
    <xf numFmtId="0" fontId="24" fillId="0" borderId="23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textRotation="255" shrinkToFit="1"/>
      <protection locked="0"/>
    </xf>
    <xf numFmtId="0" fontId="6" fillId="0" borderId="13" xfId="0" applyFont="1" applyBorder="1" applyAlignment="1" applyProtection="1">
      <alignment horizontal="center" vertical="center" textRotation="255" shrinkToFit="1"/>
      <protection locked="0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38" fontId="8" fillId="0" borderId="3" xfId="1" applyFont="1" applyBorder="1" applyAlignment="1" applyProtection="1">
      <alignment horizontal="right" vertical="center" shrinkToFit="1"/>
    </xf>
    <xf numFmtId="38" fontId="8" fillId="0" borderId="13" xfId="1" applyFont="1" applyBorder="1" applyAlignment="1" applyProtection="1">
      <alignment horizontal="right" vertical="center" shrinkToFit="1"/>
    </xf>
    <xf numFmtId="0" fontId="26" fillId="0" borderId="22" xfId="2" applyFont="1" applyBorder="1" applyAlignment="1">
      <alignment horizontal="center" vertical="center" wrapText="1"/>
    </xf>
    <xf numFmtId="0" fontId="26" fillId="0" borderId="24" xfId="2" applyFont="1" applyBorder="1" applyAlignment="1">
      <alignment horizontal="center" vertical="center" wrapText="1"/>
    </xf>
    <xf numFmtId="0" fontId="26" fillId="0" borderId="23" xfId="2" applyFont="1" applyBorder="1" applyAlignment="1">
      <alignment horizontal="center" vertical="center" wrapText="1"/>
    </xf>
    <xf numFmtId="0" fontId="26" fillId="0" borderId="22" xfId="2" applyFont="1" applyBorder="1" applyAlignment="1">
      <alignment horizontal="center" vertical="center" textRotation="255"/>
    </xf>
    <xf numFmtId="0" fontId="26" fillId="0" borderId="23" xfId="2" applyFont="1" applyBorder="1" applyAlignment="1">
      <alignment horizontal="center" vertical="center" textRotation="255"/>
    </xf>
    <xf numFmtId="0" fontId="26" fillId="0" borderId="10" xfId="2" applyFont="1" applyBorder="1" applyAlignment="1">
      <alignment horizontal="center" vertical="center" textRotation="255"/>
    </xf>
    <xf numFmtId="0" fontId="26" fillId="0" borderId="11" xfId="2" applyFont="1" applyBorder="1" applyAlignment="1">
      <alignment horizontal="center" vertical="center" textRotation="255"/>
    </xf>
    <xf numFmtId="0" fontId="26" fillId="0" borderId="18" xfId="2" applyFont="1" applyBorder="1" applyAlignment="1">
      <alignment horizontal="center" vertical="center" textRotation="255" wrapText="1"/>
    </xf>
    <xf numFmtId="0" fontId="26" fillId="0" borderId="5" xfId="2" applyFont="1" applyBorder="1" applyAlignment="1">
      <alignment horizontal="center" vertical="center" textRotation="255" wrapText="1"/>
    </xf>
    <xf numFmtId="0" fontId="21" fillId="0" borderId="18" xfId="2" applyFont="1" applyBorder="1" applyAlignment="1">
      <alignment horizontal="center" vertical="center" textRotation="255" wrapText="1"/>
    </xf>
    <xf numFmtId="0" fontId="21" fillId="0" borderId="5" xfId="2" applyFont="1" applyBorder="1" applyAlignment="1">
      <alignment horizontal="center" vertical="center" textRotation="255" wrapText="1"/>
    </xf>
    <xf numFmtId="0" fontId="24" fillId="0" borderId="18" xfId="2" applyFont="1" applyBorder="1" applyAlignment="1">
      <alignment horizontal="center" vertical="center" textRotation="255" wrapText="1"/>
    </xf>
    <xf numFmtId="0" fontId="24" fillId="0" borderId="5" xfId="2" applyFont="1" applyBorder="1" applyAlignment="1">
      <alignment horizontal="center" vertical="center" textRotation="255" wrapText="1"/>
    </xf>
    <xf numFmtId="0" fontId="26" fillId="0" borderId="23" xfId="2" applyFont="1" applyBorder="1" applyAlignment="1">
      <alignment horizontal="center" vertical="center" textRotation="255" wrapText="1"/>
    </xf>
    <xf numFmtId="0" fontId="26" fillId="0" borderId="11" xfId="2" applyFont="1" applyBorder="1" applyAlignment="1">
      <alignment horizontal="center" vertical="center" textRotation="255" wrapText="1"/>
    </xf>
    <xf numFmtId="0" fontId="26" fillId="0" borderId="25" xfId="2" applyFont="1" applyBorder="1" applyAlignment="1">
      <alignment horizontal="center" vertical="center" wrapText="1"/>
    </xf>
    <xf numFmtId="0" fontId="26" fillId="0" borderId="26" xfId="2" applyFont="1" applyBorder="1" applyAlignment="1">
      <alignment horizontal="center" vertical="center" wrapText="1"/>
    </xf>
    <xf numFmtId="0" fontId="25" fillId="0" borderId="19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21" xfId="2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textRotation="255" wrapText="1"/>
    </xf>
    <xf numFmtId="0" fontId="26" fillId="0" borderId="19" xfId="2" applyFont="1" applyBorder="1" applyAlignment="1">
      <alignment horizontal="center" vertical="center" wrapText="1"/>
    </xf>
    <xf numFmtId="0" fontId="26" fillId="0" borderId="20" xfId="2" applyFont="1" applyBorder="1" applyAlignment="1">
      <alignment horizontal="center" vertical="center" wrapText="1"/>
    </xf>
    <xf numFmtId="0" fontId="26" fillId="0" borderId="42" xfId="2" applyFont="1" applyBorder="1" applyAlignment="1">
      <alignment horizontal="center" vertical="center" wrapText="1"/>
    </xf>
    <xf numFmtId="0" fontId="26" fillId="0" borderId="22" xfId="2" applyFont="1" applyBorder="1" applyAlignment="1">
      <alignment horizontal="center" vertical="center" textRotation="255" wrapText="1"/>
    </xf>
    <xf numFmtId="0" fontId="26" fillId="0" borderId="10" xfId="2" applyFont="1" applyBorder="1" applyAlignment="1">
      <alignment horizontal="center" vertical="center" textRotation="255" wrapText="1"/>
    </xf>
    <xf numFmtId="0" fontId="26" fillId="0" borderId="25" xfId="2" applyFont="1" applyBorder="1" applyAlignment="1">
      <alignment horizontal="center" vertical="center" textRotation="255" wrapText="1"/>
    </xf>
    <xf numFmtId="0" fontId="26" fillId="0" borderId="26" xfId="2" applyFont="1" applyBorder="1" applyAlignment="1">
      <alignment horizontal="center" vertical="center" textRotation="255" wrapText="1"/>
    </xf>
    <xf numFmtId="0" fontId="25" fillId="0" borderId="27" xfId="2" applyFont="1" applyBorder="1" applyAlignment="1">
      <alignment horizontal="center" vertical="center" textRotation="255" wrapText="1"/>
    </xf>
    <xf numFmtId="0" fontId="25" fillId="0" borderId="10" xfId="2" applyFont="1" applyBorder="1" applyAlignment="1">
      <alignment horizontal="center" vertical="center" textRotation="255" wrapText="1"/>
    </xf>
    <xf numFmtId="0" fontId="25" fillId="0" borderId="28" xfId="2" applyFont="1" applyBorder="1" applyAlignment="1">
      <alignment horizontal="center" vertical="center" textRotation="255" wrapText="1"/>
    </xf>
    <xf numFmtId="0" fontId="25" fillId="0" borderId="5" xfId="2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top" textRotation="255" indent="1"/>
    </xf>
    <xf numFmtId="0" fontId="6" fillId="0" borderId="5" xfId="0" applyFont="1" applyBorder="1" applyAlignment="1">
      <alignment horizontal="center" vertical="top" textRotation="255" indent="1"/>
    </xf>
    <xf numFmtId="0" fontId="6" fillId="0" borderId="2" xfId="0" applyFont="1" applyBorder="1" applyAlignment="1">
      <alignment horizontal="center" vertical="top" textRotation="255" indent="1"/>
    </xf>
    <xf numFmtId="0" fontId="25" fillId="0" borderId="18" xfId="2" applyFont="1" applyBorder="1" applyAlignment="1">
      <alignment horizontal="center" vertical="center" textRotation="255" wrapText="1"/>
    </xf>
    <xf numFmtId="0" fontId="26" fillId="0" borderId="3" xfId="2" applyFont="1" applyBorder="1" applyAlignment="1">
      <alignment horizontal="center" vertical="center" textRotation="255" wrapText="1"/>
    </xf>
    <xf numFmtId="0" fontId="21" fillId="0" borderId="6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vertical="top" textRotation="255" indent="1"/>
      <protection locked="0"/>
    </xf>
    <xf numFmtId="0" fontId="6" fillId="0" borderId="5" xfId="0" applyFont="1" applyBorder="1" applyAlignment="1" applyProtection="1">
      <alignment vertical="top" textRotation="255" indent="1"/>
      <protection locked="0"/>
    </xf>
    <xf numFmtId="0" fontId="6" fillId="0" borderId="2" xfId="0" applyFont="1" applyBorder="1" applyAlignment="1" applyProtection="1">
      <alignment vertical="top" textRotation="255" indent="1"/>
      <protection locked="0"/>
    </xf>
    <xf numFmtId="0" fontId="6" fillId="0" borderId="3" xfId="0" applyFont="1" applyBorder="1" applyAlignment="1" applyProtection="1">
      <alignment horizontal="center" vertical="top" textRotation="255" indent="1"/>
      <protection locked="0"/>
    </xf>
    <xf numFmtId="0" fontId="6" fillId="0" borderId="5" xfId="0" applyFont="1" applyBorder="1" applyAlignment="1" applyProtection="1">
      <alignment horizontal="center" vertical="top" textRotation="255" indent="1"/>
      <protection locked="0"/>
    </xf>
    <xf numFmtId="0" fontId="6" fillId="0" borderId="2" xfId="0" applyFont="1" applyBorder="1" applyAlignment="1" applyProtection="1">
      <alignment horizontal="center" vertical="top" textRotation="255" indent="1"/>
      <protection locked="0"/>
    </xf>
    <xf numFmtId="1" fontId="8" fillId="0" borderId="3" xfId="0" applyNumberFormat="1" applyFont="1" applyBorder="1" applyAlignment="1">
      <alignment horizontal="center" vertical="center" shrinkToFit="1"/>
    </xf>
    <xf numFmtId="1" fontId="8" fillId="0" borderId="13" xfId="0" applyNumberFormat="1" applyFont="1" applyBorder="1" applyAlignment="1">
      <alignment horizontal="center" vertical="center" shrinkToFit="1"/>
    </xf>
    <xf numFmtId="0" fontId="27" fillId="0" borderId="0" xfId="2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82" fontId="8" fillId="0" borderId="3" xfId="1" applyNumberFormat="1" applyFont="1" applyFill="1" applyBorder="1" applyAlignment="1" applyProtection="1">
      <alignment horizontal="right" vertical="center" shrinkToFit="1"/>
    </xf>
    <xf numFmtId="182" fontId="8" fillId="0" borderId="13" xfId="1" applyNumberFormat="1" applyFont="1" applyFill="1" applyBorder="1" applyAlignment="1" applyProtection="1">
      <alignment horizontal="right" vertical="center" shrinkToFit="1"/>
    </xf>
    <xf numFmtId="38" fontId="8" fillId="0" borderId="3" xfId="1" applyFont="1" applyFill="1" applyBorder="1" applyAlignment="1" applyProtection="1">
      <alignment horizontal="right" vertical="center" shrinkToFit="1"/>
    </xf>
    <xf numFmtId="38" fontId="8" fillId="0" borderId="13" xfId="1" applyFont="1" applyFill="1" applyBorder="1" applyAlignment="1" applyProtection="1">
      <alignment horizontal="right" vertical="center" shrinkToFit="1"/>
    </xf>
    <xf numFmtId="38" fontId="8" fillId="0" borderId="3" xfId="1" applyFont="1" applyFill="1" applyBorder="1" applyAlignment="1" applyProtection="1">
      <alignment horizontal="right" vertical="center" shrinkToFit="1"/>
      <protection locked="0"/>
    </xf>
    <xf numFmtId="38" fontId="8" fillId="0" borderId="13" xfId="1" applyFont="1" applyFill="1" applyBorder="1" applyAlignment="1" applyProtection="1">
      <alignment horizontal="right" vertical="center" shrinkToFit="1"/>
      <protection locked="0"/>
    </xf>
    <xf numFmtId="38" fontId="8" fillId="0" borderId="3" xfId="1" applyFont="1" applyBorder="1" applyAlignment="1" applyProtection="1">
      <alignment horizontal="right" vertical="center" shrinkToFit="1"/>
      <protection locked="0"/>
    </xf>
    <xf numFmtId="38" fontId="8" fillId="0" borderId="13" xfId="1" applyFont="1" applyBorder="1" applyAlignment="1" applyProtection="1">
      <alignment horizontal="right" vertical="center" shrinkToFit="1"/>
      <protection locked="0"/>
    </xf>
    <xf numFmtId="182" fontId="8" fillId="0" borderId="3" xfId="1" applyNumberFormat="1" applyFont="1" applyBorder="1" applyAlignment="1" applyProtection="1">
      <alignment horizontal="right" vertical="center" shrinkToFit="1"/>
    </xf>
    <xf numFmtId="182" fontId="8" fillId="0" borderId="13" xfId="1" applyNumberFormat="1" applyFont="1" applyBorder="1" applyAlignment="1" applyProtection="1">
      <alignment horizontal="right" vertical="center" shrinkToFit="1"/>
    </xf>
    <xf numFmtId="38" fontId="8" fillId="7" borderId="3" xfId="1" applyFont="1" applyFill="1" applyBorder="1" applyAlignment="1">
      <alignment horizontal="right" vertical="center" shrinkToFit="1"/>
    </xf>
    <xf numFmtId="38" fontId="8" fillId="7" borderId="13" xfId="1" applyFont="1" applyFill="1" applyBorder="1" applyAlignment="1">
      <alignment horizontal="right" vertical="center" shrinkToFit="1"/>
    </xf>
    <xf numFmtId="38" fontId="8" fillId="0" borderId="3" xfId="1" applyFont="1" applyBorder="1" applyAlignment="1">
      <alignment horizontal="right" vertical="center" shrinkToFit="1"/>
    </xf>
    <xf numFmtId="38" fontId="8" fillId="0" borderId="13" xfId="1" applyFont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38" fontId="8" fillId="7" borderId="3" xfId="1" applyFont="1" applyFill="1" applyBorder="1" applyAlignment="1" applyProtection="1">
      <alignment horizontal="right" vertical="center" shrinkToFit="1"/>
    </xf>
    <xf numFmtId="38" fontId="8" fillId="7" borderId="13" xfId="1" applyFont="1" applyFill="1" applyBorder="1" applyAlignment="1" applyProtection="1">
      <alignment horizontal="right" vertical="center" shrinkToFit="1"/>
    </xf>
    <xf numFmtId="0" fontId="6" fillId="2" borderId="3" xfId="0" applyFont="1" applyFill="1" applyBorder="1" applyAlignment="1" applyProtection="1">
      <alignment horizontal="center" vertical="top" textRotation="255" indent="1"/>
      <protection locked="0"/>
    </xf>
    <xf numFmtId="0" fontId="6" fillId="2" borderId="5" xfId="0" applyFont="1" applyFill="1" applyBorder="1" applyAlignment="1" applyProtection="1">
      <alignment horizontal="center" vertical="top" textRotation="255" indent="1"/>
      <protection locked="0"/>
    </xf>
    <xf numFmtId="0" fontId="6" fillId="2" borderId="2" xfId="0" applyFont="1" applyFill="1" applyBorder="1" applyAlignment="1" applyProtection="1">
      <alignment horizontal="center" vertical="top" textRotation="255" indent="1"/>
      <protection locked="0"/>
    </xf>
    <xf numFmtId="0" fontId="6" fillId="8" borderId="3" xfId="0" applyFont="1" applyFill="1" applyBorder="1" applyAlignment="1" applyProtection="1">
      <alignment vertical="top" textRotation="255" indent="1"/>
      <protection locked="0"/>
    </xf>
    <xf numFmtId="0" fontId="6" fillId="8" borderId="5" xfId="0" applyFont="1" applyFill="1" applyBorder="1" applyAlignment="1" applyProtection="1">
      <alignment vertical="top" textRotation="255" indent="1"/>
      <protection locked="0"/>
    </xf>
    <xf numFmtId="0" fontId="6" fillId="8" borderId="2" xfId="0" applyFont="1" applyFill="1" applyBorder="1" applyAlignment="1" applyProtection="1">
      <alignment vertical="top" textRotation="255" indent="1"/>
      <protection locked="0"/>
    </xf>
  </cellXfs>
  <cellStyles count="4">
    <cellStyle name="桁区切り" xfId="1" builtinId="6"/>
    <cellStyle name="桁区切り 2 3" xfId="3" xr:uid="{3223F407-E76E-4758-B1B1-ADB967DE45E0}"/>
    <cellStyle name="標準" xfId="0" builtinId="0"/>
    <cellStyle name="標準 4 3" xfId="2" xr:uid="{06125924-7E37-4062-A344-F5C6A5B6978A}"/>
  </cellStyles>
  <dxfs count="58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CCFFCC"/>
        </patternFill>
      </fill>
    </dxf>
    <dxf>
      <fill>
        <patternFill>
          <bgColor theme="9" tint="0.79998168889431442"/>
        </patternFill>
      </fill>
    </dxf>
    <dxf>
      <fill>
        <patternFill>
          <bgColor rgb="FF66FF66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66FF66"/>
        </patternFill>
      </fill>
    </dxf>
    <dxf>
      <fill>
        <patternFill>
          <bgColor rgb="FF99FF66"/>
        </patternFill>
      </fill>
    </dxf>
    <dxf>
      <fill>
        <patternFill>
          <bgColor rgb="FF66FF66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CCFFCC"/>
        </patternFill>
      </fill>
    </dxf>
    <dxf>
      <fill>
        <patternFill>
          <bgColor rgb="FF99FF66"/>
        </patternFill>
      </fill>
    </dxf>
    <dxf>
      <fill>
        <patternFill>
          <bgColor rgb="FF66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2D050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66FF66"/>
        </patternFill>
      </fill>
    </dxf>
    <dxf>
      <fill>
        <patternFill>
          <bgColor rgb="FF99FF66"/>
        </patternFill>
      </fill>
    </dxf>
    <dxf>
      <fill>
        <patternFill>
          <bgColor rgb="FF66FF66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  <color rgb="FF99FF66"/>
      <color rgb="FFEDF0DE"/>
      <color rgb="FFCCFFCC"/>
      <color rgb="FFFFFF66"/>
      <color rgb="FF66FF66"/>
      <color rgb="FF99FF99"/>
      <color rgb="FF0000FF"/>
      <color rgb="FFEEE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127912</xdr:colOff>
      <xdr:row>30</xdr:row>
      <xdr:rowOff>165363</xdr:rowOff>
    </xdr:from>
    <xdr:to>
      <xdr:col>18</xdr:col>
      <xdr:colOff>220686</xdr:colOff>
      <xdr:row>54</xdr:row>
      <xdr:rowOff>52863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47867F8-9893-4079-A20A-796D9D885220}"/>
            </a:ext>
          </a:extLst>
        </xdr:cNvPr>
        <xdr:cNvSpPr txBox="1"/>
      </xdr:nvSpPr>
      <xdr:spPr>
        <a:xfrm>
          <a:off x="127912" y="14179019"/>
          <a:ext cx="6284024" cy="388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en-US" altLang="ja-JP" sz="1600" b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事業開始年度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を選択する</a:t>
          </a:r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市町村名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を選択する</a:t>
          </a:r>
          <a:endParaRPr kumimoji="1" lang="en-US" altLang="ja-JP" sz="16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</a:t>
          </a:r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対象森林所在市町村名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を選択する　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活動組織名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を記入する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/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</a:t>
          </a:r>
          <a:r>
            <a:rPr kumimoji="1" lang="ja-JP" altLang="en-US" sz="1600" b="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活動面積・回数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を記入する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活動推進費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がある場合は、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を選択する）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/>
          <a:r>
            <a:rPr kumimoji="1" lang="ja-JP" altLang="en-US" sz="160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間伐等の実施面積</a:t>
          </a:r>
          <a:r>
            <a:rPr kumimoji="1"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」及び「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長期にわたり手入れされていなかった～」、がある場合は</a:t>
          </a:r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に記入）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/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⑧</a:t>
          </a:r>
          <a:r>
            <a:rPr kumimoji="1" lang="ja-JP" altLang="en-US" sz="1600" b="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構成員数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を記入する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/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⑨</a:t>
          </a:r>
          <a:r>
            <a:rPr kumimoji="1" lang="ja-JP" altLang="en-US" sz="1600" b="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関係人口創出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に参加した地域外関係者の延べ人数を記入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⑩</a:t>
          </a:r>
          <a:r>
            <a:rPr kumimoji="1" lang="ja-JP" altLang="en-US" sz="1600" b="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アドバイザーを活用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した場合は、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（安全管理）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選択する</a:t>
          </a:r>
          <a:endParaRPr kumimoji="1" lang="en-US" altLang="ja-JP" sz="16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/>
          <a:r>
            <a:rPr kumimoji="1" lang="ja-JP" altLang="en-US" sz="16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 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（実際にかかった経費）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人件費、委託費、その他（消耗品費等）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を記入する</a:t>
          </a:r>
          <a:endParaRPr kumimoji="1" lang="en-US" altLang="ja-JP" sz="16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0"/>
          <a:r>
            <a:rPr kumimoji="1" lang="en-US" altLang="ja-JP" sz="16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⑫</a:t>
          </a:r>
          <a:r>
            <a:rPr kumimoji="1" lang="en-US" altLang="ja-JP" sz="1600" b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資機材費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がある場合は</a:t>
          </a:r>
          <a:r>
            <a:rPr kumimoji="1" lang="ja-JP" altLang="en-US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⑬に全額、⑭に交付対象額</a:t>
          </a:r>
          <a:r>
            <a:rPr kumimoji="1" lang="en-US" altLang="ja-JP" sz="16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(1/2or1/3)</a:t>
          </a:r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</a:t>
          </a:r>
        </a:p>
      </xdr:txBody>
    </xdr:sp>
    <xdr:clientData/>
  </xdr:twoCellAnchor>
  <xdr:twoCellAnchor editAs="oneCell">
    <xdr:from>
      <xdr:col>33</xdr:col>
      <xdr:colOff>363681</xdr:colOff>
      <xdr:row>8</xdr:row>
      <xdr:rowOff>121226</xdr:rowOff>
    </xdr:from>
    <xdr:to>
      <xdr:col>37</xdr:col>
      <xdr:colOff>357439</xdr:colOff>
      <xdr:row>16</xdr:row>
      <xdr:rowOff>321817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E8BFE67-2CBD-DDA7-827D-67C4FEDE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56136" y="1541317"/>
          <a:ext cx="2764667" cy="3924000"/>
        </a:xfrm>
        <a:prstGeom prst="rect">
          <a:avLst/>
        </a:prstGeom>
      </xdr:spPr>
    </xdr:pic>
    <xdr:clientData/>
  </xdr:twoCellAnchor>
  <xdr:twoCellAnchor>
    <xdr:from>
      <xdr:col>33</xdr:col>
      <xdr:colOff>121227</xdr:colOff>
      <xdr:row>4</xdr:row>
      <xdr:rowOff>51955</xdr:rowOff>
    </xdr:from>
    <xdr:to>
      <xdr:col>35</xdr:col>
      <xdr:colOff>415636</xdr:colOff>
      <xdr:row>11</xdr:row>
      <xdr:rowOff>34637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8FBA8A4C-7E9F-8C63-0237-7B72C6C0BB01}"/>
            </a:ext>
          </a:extLst>
        </xdr:cNvPr>
        <xdr:cNvSpPr/>
      </xdr:nvSpPr>
      <xdr:spPr>
        <a:xfrm>
          <a:off x="19413682" y="640773"/>
          <a:ext cx="1679863" cy="1333500"/>
        </a:xfrm>
        <a:prstGeom prst="leftArrowCallou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事業開始年度を選択してください。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12700</xdr:colOff>
      <xdr:row>14</xdr:row>
      <xdr:rowOff>914400</xdr:rowOff>
    </xdr:from>
    <xdr:to>
      <xdr:col>31</xdr:col>
      <xdr:colOff>9700</xdr:colOff>
      <xdr:row>22</xdr:row>
      <xdr:rowOff>1003300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3FB9881-C619-FF32-3464-575C8FE8BD7E}"/>
            </a:ext>
          </a:extLst>
        </xdr:cNvPr>
        <xdr:cNvSpPr/>
      </xdr:nvSpPr>
      <xdr:spPr>
        <a:xfrm>
          <a:off x="14541500" y="4762500"/>
          <a:ext cx="2664000" cy="6362700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32</xdr:col>
      <xdr:colOff>250658</xdr:colOff>
      <xdr:row>3</xdr:row>
      <xdr:rowOff>150395</xdr:rowOff>
    </xdr:from>
    <xdr:to>
      <xdr:col>33</xdr:col>
      <xdr:colOff>0</xdr:colOff>
      <xdr:row>6</xdr:row>
      <xdr:rowOff>179375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88331D6-3023-44FF-8A47-284DF0E157FE}"/>
            </a:ext>
          </a:extLst>
        </xdr:cNvPr>
        <xdr:cNvSpPr txBox="1"/>
      </xdr:nvSpPr>
      <xdr:spPr>
        <a:xfrm>
          <a:off x="18231184" y="534737"/>
          <a:ext cx="914399" cy="547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1</xdr:col>
      <xdr:colOff>217236</xdr:colOff>
      <xdr:row>14</xdr:row>
      <xdr:rowOff>802105</xdr:rowOff>
    </xdr:from>
    <xdr:to>
      <xdr:col>5</xdr:col>
      <xdr:colOff>147052</xdr:colOff>
      <xdr:row>16</xdr:row>
      <xdr:rowOff>48365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3C7C0A-4305-403A-A35C-FEDE13052001}"/>
            </a:ext>
          </a:extLst>
        </xdr:cNvPr>
        <xdr:cNvSpPr txBox="1"/>
      </xdr:nvSpPr>
      <xdr:spPr>
        <a:xfrm>
          <a:off x="367631" y="4662237"/>
          <a:ext cx="1333500" cy="43270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3</xdr:col>
      <xdr:colOff>133683</xdr:colOff>
      <xdr:row>14</xdr:row>
      <xdr:rowOff>651709</xdr:rowOff>
    </xdr:from>
    <xdr:to>
      <xdr:col>5</xdr:col>
      <xdr:colOff>289091</xdr:colOff>
      <xdr:row>16</xdr:row>
      <xdr:rowOff>200048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F64F0D9-529B-48DA-9162-5DC01E503343}"/>
            </a:ext>
          </a:extLst>
        </xdr:cNvPr>
        <xdr:cNvSpPr txBox="1"/>
      </xdr:nvSpPr>
      <xdr:spPr>
        <a:xfrm>
          <a:off x="985920" y="4511841"/>
          <a:ext cx="857250" cy="73478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4</xdr:col>
      <xdr:colOff>233947</xdr:colOff>
      <xdr:row>14</xdr:row>
      <xdr:rowOff>818816</xdr:rowOff>
    </xdr:from>
    <xdr:to>
      <xdr:col>6</xdr:col>
      <xdr:colOff>177084</xdr:colOff>
      <xdr:row>16</xdr:row>
      <xdr:rowOff>75961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056793D-1078-4E7C-8507-A2331C1040B0}"/>
            </a:ext>
          </a:extLst>
        </xdr:cNvPr>
        <xdr:cNvSpPr txBox="1"/>
      </xdr:nvSpPr>
      <xdr:spPr>
        <a:xfrm>
          <a:off x="1437105" y="4678948"/>
          <a:ext cx="644979" cy="4435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7</xdr:col>
      <xdr:colOff>114300</xdr:colOff>
      <xdr:row>17</xdr:row>
      <xdr:rowOff>25400</xdr:rowOff>
    </xdr:from>
    <xdr:to>
      <xdr:col>10</xdr:col>
      <xdr:colOff>260350</xdr:colOff>
      <xdr:row>18</xdr:row>
      <xdr:rowOff>154214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360EF1D-0C82-4933-92C8-44E746DE8E42}"/>
            </a:ext>
          </a:extLst>
        </xdr:cNvPr>
        <xdr:cNvSpPr txBox="1"/>
      </xdr:nvSpPr>
      <xdr:spPr>
        <a:xfrm>
          <a:off x="2565400" y="5575300"/>
          <a:ext cx="857250" cy="6368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0</xdr:col>
      <xdr:colOff>0</xdr:colOff>
      <xdr:row>30</xdr:row>
      <xdr:rowOff>139700</xdr:rowOff>
    </xdr:from>
    <xdr:to>
      <xdr:col>18</xdr:col>
      <xdr:colOff>111824</xdr:colOff>
      <xdr:row>52</xdr:row>
      <xdr:rowOff>116100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A570D06-7150-4814-9CF3-11CE058D6530}"/>
            </a:ext>
          </a:extLst>
        </xdr:cNvPr>
        <xdr:cNvSpPr txBox="1"/>
      </xdr:nvSpPr>
      <xdr:spPr>
        <a:xfrm>
          <a:off x="0" y="14287500"/>
          <a:ext cx="6284024" cy="3888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事業開始年度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を選択する　　　　　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市町村名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を選択する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対象森林所在市町村名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を選択する　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活動組織名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を記入する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活動面積・回数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を記入する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活動推進費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がある場合は、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⑥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有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を選択する）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間伐等の実施面積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」がある場合は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⑦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に記入）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⑧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構成員数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を記入する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⑨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関係人口創出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に参加した地域外関係者の延べ人数を記入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⑩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アドバイザーを活用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した場合は、⑦（安全管理）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を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選択する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⑪ 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（実際にかかった経費）</a:t>
          </a:r>
          <a:r>
            <a:rPr kumimoji="1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人件費、委託費、その他（消耗品費等）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を記入する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⑫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資機材費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がある場合は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⑬に全額、⑭に交付対象額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(1/2or1/3)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</a:t>
          </a:r>
        </a:p>
      </xdr:txBody>
    </xdr:sp>
    <xdr:clientData/>
  </xdr:twoCellAnchor>
  <xdr:twoCellAnchor>
    <xdr:from>
      <xdr:col>11</xdr:col>
      <xdr:colOff>114300</xdr:colOff>
      <xdr:row>17</xdr:row>
      <xdr:rowOff>0</xdr:rowOff>
    </xdr:from>
    <xdr:to>
      <xdr:col>13</xdr:col>
      <xdr:colOff>271235</xdr:colOff>
      <xdr:row>18</xdr:row>
      <xdr:rowOff>115207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B1FACD7-D25C-4905-9341-64161CE4BC5D}"/>
            </a:ext>
          </a:extLst>
        </xdr:cNvPr>
        <xdr:cNvSpPr txBox="1"/>
      </xdr:nvSpPr>
      <xdr:spPr>
        <a:xfrm>
          <a:off x="3632200" y="5549900"/>
          <a:ext cx="868135" cy="62320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⑦</a:t>
          </a:r>
          <a:endParaRPr kumimoji="1" lang="en-US" altLang="ja-JP" sz="2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50800</xdr:colOff>
      <xdr:row>23</xdr:row>
      <xdr:rowOff>787400</xdr:rowOff>
    </xdr:from>
    <xdr:to>
      <xdr:col>7</xdr:col>
      <xdr:colOff>285752</xdr:colOff>
      <xdr:row>24</xdr:row>
      <xdr:rowOff>408215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740FDA8-9A2E-44B2-9FF5-9A38E50D2E7F}"/>
            </a:ext>
          </a:extLst>
        </xdr:cNvPr>
        <xdr:cNvSpPr txBox="1"/>
      </xdr:nvSpPr>
      <xdr:spPr>
        <a:xfrm>
          <a:off x="1612900" y="11925300"/>
          <a:ext cx="1123952" cy="6368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⑧</a:t>
          </a:r>
        </a:p>
      </xdr:txBody>
    </xdr:sp>
    <xdr:clientData/>
  </xdr:twoCellAnchor>
  <xdr:twoCellAnchor>
    <xdr:from>
      <xdr:col>6</xdr:col>
      <xdr:colOff>101600</xdr:colOff>
      <xdr:row>23</xdr:row>
      <xdr:rowOff>787400</xdr:rowOff>
    </xdr:from>
    <xdr:to>
      <xdr:col>10</xdr:col>
      <xdr:colOff>48986</xdr:colOff>
      <xdr:row>24</xdr:row>
      <xdr:rowOff>408215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EDEFA9-CCD8-4E53-97B1-7E9E2AB3A160}"/>
            </a:ext>
          </a:extLst>
        </xdr:cNvPr>
        <xdr:cNvSpPr txBox="1"/>
      </xdr:nvSpPr>
      <xdr:spPr>
        <a:xfrm>
          <a:off x="2019300" y="11925300"/>
          <a:ext cx="1191986" cy="6368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⑨</a:t>
          </a:r>
        </a:p>
      </xdr:txBody>
    </xdr:sp>
    <xdr:clientData/>
  </xdr:twoCellAnchor>
  <xdr:twoCellAnchor>
    <xdr:from>
      <xdr:col>16</xdr:col>
      <xdr:colOff>342900</xdr:colOff>
      <xdr:row>23</xdr:row>
      <xdr:rowOff>622300</xdr:rowOff>
    </xdr:from>
    <xdr:to>
      <xdr:col>19</xdr:col>
      <xdr:colOff>391884</xdr:colOff>
      <xdr:row>24</xdr:row>
      <xdr:rowOff>243114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AE66F3C-91D8-49FD-9E0B-66D355AF578C}"/>
            </a:ext>
          </a:extLst>
        </xdr:cNvPr>
        <xdr:cNvSpPr txBox="1"/>
      </xdr:nvSpPr>
      <xdr:spPr>
        <a:xfrm>
          <a:off x="5803900" y="11760200"/>
          <a:ext cx="1115784" cy="6368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⑩</a:t>
          </a:r>
        </a:p>
      </xdr:txBody>
    </xdr:sp>
    <xdr:clientData/>
  </xdr:twoCellAnchor>
  <xdr:twoCellAnchor>
    <xdr:from>
      <xdr:col>29</xdr:col>
      <xdr:colOff>76199</xdr:colOff>
      <xdr:row>14</xdr:row>
      <xdr:rowOff>368300</xdr:rowOff>
    </xdr:from>
    <xdr:to>
      <xdr:col>29</xdr:col>
      <xdr:colOff>832199</xdr:colOff>
      <xdr:row>15</xdr:row>
      <xdr:rowOff>144300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AFBFFB8-8C8F-4CE1-972B-5317C94FB819}"/>
            </a:ext>
          </a:extLst>
        </xdr:cNvPr>
        <xdr:cNvSpPr txBox="1"/>
      </xdr:nvSpPr>
      <xdr:spPr>
        <a:xfrm>
          <a:off x="15493999" y="4216400"/>
          <a:ext cx="756000" cy="792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⑪</a:t>
          </a:r>
        </a:p>
      </xdr:txBody>
    </xdr:sp>
    <xdr:clientData/>
  </xdr:twoCellAnchor>
  <xdr:twoCellAnchor>
    <xdr:from>
      <xdr:col>31</xdr:col>
      <xdr:colOff>76200</xdr:colOff>
      <xdr:row>22</xdr:row>
      <xdr:rowOff>533400</xdr:rowOff>
    </xdr:from>
    <xdr:to>
      <xdr:col>32</xdr:col>
      <xdr:colOff>693513</xdr:colOff>
      <xdr:row>23</xdr:row>
      <xdr:rowOff>154214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F497002-A793-46FB-B4DD-2EC913D1FB9B}"/>
            </a:ext>
          </a:extLst>
        </xdr:cNvPr>
        <xdr:cNvSpPr txBox="1"/>
      </xdr:nvSpPr>
      <xdr:spPr>
        <a:xfrm>
          <a:off x="17272000" y="10655300"/>
          <a:ext cx="1506313" cy="6368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⑬全額</a:t>
          </a:r>
        </a:p>
      </xdr:txBody>
    </xdr:sp>
    <xdr:clientData/>
  </xdr:twoCellAnchor>
  <xdr:twoCellAnchor>
    <xdr:from>
      <xdr:col>31</xdr:col>
      <xdr:colOff>12700</xdr:colOff>
      <xdr:row>23</xdr:row>
      <xdr:rowOff>25400</xdr:rowOff>
    </xdr:from>
    <xdr:to>
      <xdr:col>32</xdr:col>
      <xdr:colOff>887700</xdr:colOff>
      <xdr:row>24</xdr:row>
      <xdr:rowOff>17400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20E6D632-91C1-D97D-0B16-9B7702CE2A21}"/>
            </a:ext>
          </a:extLst>
        </xdr:cNvPr>
        <xdr:cNvSpPr/>
      </xdr:nvSpPr>
      <xdr:spPr>
        <a:xfrm>
          <a:off x="17208500" y="11163300"/>
          <a:ext cx="1764000" cy="1008000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304800</xdr:colOff>
      <xdr:row>22</xdr:row>
      <xdr:rowOff>508000</xdr:rowOff>
    </xdr:from>
    <xdr:to>
      <xdr:col>25</xdr:col>
      <xdr:colOff>367393</xdr:colOff>
      <xdr:row>23</xdr:row>
      <xdr:rowOff>128814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4737C36-2895-48AF-AC71-1933B6E72561}"/>
            </a:ext>
          </a:extLst>
        </xdr:cNvPr>
        <xdr:cNvSpPr txBox="1"/>
      </xdr:nvSpPr>
      <xdr:spPr>
        <a:xfrm>
          <a:off x="9499600" y="10629900"/>
          <a:ext cx="2729593" cy="6368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⑭　</a:t>
          </a:r>
          <a:r>
            <a:rPr kumimoji="1" lang="en-US" altLang="ja-JP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1/2or1/3</a:t>
          </a:r>
          <a:endParaRPr kumimoji="1" lang="ja-JP" altLang="en-US" sz="2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12700</xdr:colOff>
      <xdr:row>23</xdr:row>
      <xdr:rowOff>12700</xdr:rowOff>
    </xdr:from>
    <xdr:to>
      <xdr:col>24</xdr:col>
      <xdr:colOff>887700</xdr:colOff>
      <xdr:row>24</xdr:row>
      <xdr:rowOff>4700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F6E7263-003D-4841-36BB-7E95776EF51B}"/>
            </a:ext>
          </a:extLst>
        </xdr:cNvPr>
        <xdr:cNvSpPr/>
      </xdr:nvSpPr>
      <xdr:spPr>
        <a:xfrm>
          <a:off x="10096500" y="11150600"/>
          <a:ext cx="1764000" cy="1008000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127000</xdr:colOff>
      <xdr:row>14</xdr:row>
      <xdr:rowOff>647700</xdr:rowOff>
    </xdr:from>
    <xdr:to>
      <xdr:col>18</xdr:col>
      <xdr:colOff>278492</xdr:colOff>
      <xdr:row>16</xdr:row>
      <xdr:rowOff>183243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A03957F-4296-4FF6-B2F1-74C1FB5410E4}"/>
            </a:ext>
          </a:extLst>
        </xdr:cNvPr>
        <xdr:cNvSpPr txBox="1"/>
      </xdr:nvSpPr>
      <xdr:spPr>
        <a:xfrm>
          <a:off x="5588000" y="4495800"/>
          <a:ext cx="862692" cy="72934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5</xdr:col>
      <xdr:colOff>342900</xdr:colOff>
      <xdr:row>22</xdr:row>
      <xdr:rowOff>965200</xdr:rowOff>
    </xdr:from>
    <xdr:to>
      <xdr:col>9</xdr:col>
      <xdr:colOff>87992</xdr:colOff>
      <xdr:row>23</xdr:row>
      <xdr:rowOff>630918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26755B3-E879-4E94-86E8-63F3206033A2}"/>
            </a:ext>
          </a:extLst>
        </xdr:cNvPr>
        <xdr:cNvSpPr txBox="1"/>
      </xdr:nvSpPr>
      <xdr:spPr>
        <a:xfrm>
          <a:off x="1905000" y="11087100"/>
          <a:ext cx="989692" cy="68171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⑫</a:t>
          </a:r>
        </a:p>
      </xdr:txBody>
    </xdr:sp>
    <xdr:clientData/>
  </xdr:twoCellAnchor>
  <xdr:twoCellAnchor editAs="oneCell">
    <xdr:from>
      <xdr:col>33</xdr:col>
      <xdr:colOff>258598</xdr:colOff>
      <xdr:row>8</xdr:row>
      <xdr:rowOff>131500</xdr:rowOff>
    </xdr:from>
    <xdr:to>
      <xdr:col>37</xdr:col>
      <xdr:colOff>311062</xdr:colOff>
      <xdr:row>16</xdr:row>
      <xdr:rowOff>326221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35236F-4BC7-4CAB-A3C6-F20E9976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44488" y="1471458"/>
          <a:ext cx="2764667" cy="3924000"/>
        </a:xfrm>
        <a:prstGeom prst="rect">
          <a:avLst/>
        </a:prstGeom>
      </xdr:spPr>
    </xdr:pic>
    <xdr:clientData/>
  </xdr:twoCellAnchor>
  <xdr:twoCellAnchor>
    <xdr:from>
      <xdr:col>33</xdr:col>
      <xdr:colOff>16144</xdr:colOff>
      <xdr:row>3</xdr:row>
      <xdr:rowOff>113009</xdr:rowOff>
    </xdr:from>
    <xdr:to>
      <xdr:col>35</xdr:col>
      <xdr:colOff>339905</xdr:colOff>
      <xdr:row>11</xdr:row>
      <xdr:rowOff>31702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F4E0C3DB-3D67-434A-A110-50AAFA445975}"/>
            </a:ext>
          </a:extLst>
        </xdr:cNvPr>
        <xdr:cNvSpPr/>
      </xdr:nvSpPr>
      <xdr:spPr>
        <a:xfrm>
          <a:off x="19502034" y="484323"/>
          <a:ext cx="1679863" cy="1420091"/>
        </a:xfrm>
        <a:prstGeom prst="leftArrowCallou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事業開始年度を選択してください。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94B8-887C-43C1-ACA5-9E55AAA3C4F7}">
  <sheetPr>
    <pageSetUpPr fitToPage="1"/>
  </sheetPr>
  <dimension ref="A1:AN56"/>
  <sheetViews>
    <sheetView showZeros="0" tabSelected="1" zoomScale="55" zoomScaleNormal="55" zoomScaleSheetLayoutView="55" workbookViewId="0">
      <selection activeCell="X13" sqref="X13:Y13"/>
    </sheetView>
  </sheetViews>
  <sheetFormatPr defaultRowHeight="13.5" x14ac:dyDescent="0.15"/>
  <cols>
    <col min="1" max="1" width="1.875" customWidth="1"/>
    <col min="2" max="6" width="4.625" customWidth="1"/>
    <col min="7" max="7" width="7" customWidth="1"/>
    <col min="8" max="8" width="4.625" customWidth="1"/>
    <col min="9" max="9" width="7" customWidth="1"/>
    <col min="10" max="15" width="4.625" customWidth="1"/>
    <col min="16" max="16" width="6.75" customWidth="1"/>
    <col min="17" max="19" width="4.625" customWidth="1"/>
    <col min="20" max="33" width="11.625" customWidth="1"/>
  </cols>
  <sheetData>
    <row r="1" spans="1:36" ht="5.25" customHeight="1" x14ac:dyDescent="0.15">
      <c r="J1" s="38"/>
      <c r="R1" s="2"/>
      <c r="S1" s="2"/>
      <c r="W1" s="3"/>
      <c r="X1" s="4"/>
      <c r="Y1" s="4"/>
      <c r="Z1" s="2"/>
      <c r="AA1" s="2"/>
      <c r="AB1" s="2"/>
      <c r="AC1" s="2"/>
      <c r="AD1" s="2"/>
      <c r="AE1" s="2"/>
      <c r="AF1" s="2"/>
      <c r="AG1" s="2"/>
      <c r="AH1" s="2"/>
      <c r="AI1" s="1"/>
      <c r="AJ1" s="5"/>
    </row>
    <row r="2" spans="1:36" ht="18" customHeight="1" x14ac:dyDescent="0.2">
      <c r="J2" s="132" t="s">
        <v>24</v>
      </c>
      <c r="K2" s="45" t="s">
        <v>118</v>
      </c>
      <c r="R2" s="2"/>
      <c r="S2" s="2"/>
      <c r="T2" s="134"/>
      <c r="U2" s="113" t="s">
        <v>120</v>
      </c>
      <c r="W2" s="3"/>
      <c r="X2" s="4"/>
      <c r="Y2" s="4"/>
      <c r="Z2" s="2"/>
      <c r="AA2" s="2"/>
      <c r="AB2" s="2"/>
      <c r="AC2" s="2"/>
      <c r="AD2" s="2"/>
      <c r="AE2" s="2"/>
      <c r="AF2" s="2"/>
      <c r="AG2" s="2"/>
      <c r="AH2" s="2"/>
      <c r="AI2" s="1"/>
      <c r="AJ2" s="5"/>
    </row>
    <row r="3" spans="1:36" ht="6" customHeight="1" x14ac:dyDescent="0.15">
      <c r="J3" s="53"/>
      <c r="K3" s="45"/>
      <c r="R3" s="2"/>
      <c r="S3" s="2"/>
      <c r="W3" s="3"/>
      <c r="X3" s="4"/>
      <c r="Y3" s="4"/>
      <c r="Z3" s="2"/>
      <c r="AA3" s="2"/>
      <c r="AB3" s="2"/>
      <c r="AC3" s="2"/>
      <c r="AD3" s="2"/>
      <c r="AE3" s="2"/>
      <c r="AF3" s="2"/>
      <c r="AG3" s="2"/>
      <c r="AH3" s="2"/>
      <c r="AI3" s="1"/>
      <c r="AJ3" s="5"/>
    </row>
    <row r="4" spans="1:36" ht="18" customHeight="1" x14ac:dyDescent="0.15">
      <c r="J4" s="133"/>
      <c r="K4" s="46" t="s">
        <v>46</v>
      </c>
      <c r="R4" s="2"/>
      <c r="S4" s="2"/>
      <c r="W4" s="3"/>
      <c r="X4" s="4"/>
      <c r="Y4" s="4"/>
      <c r="Z4" s="2"/>
      <c r="AA4" s="2"/>
      <c r="AB4" s="2"/>
      <c r="AC4" s="2"/>
      <c r="AD4" s="2"/>
      <c r="AE4" s="2"/>
      <c r="AF4" s="2"/>
      <c r="AG4" s="2"/>
      <c r="AH4" s="2"/>
      <c r="AI4" s="1"/>
      <c r="AJ4" s="5"/>
    </row>
    <row r="5" spans="1:36" ht="8.25" customHeight="1" x14ac:dyDescent="0.15">
      <c r="R5" s="2"/>
      <c r="S5" s="2"/>
      <c r="W5" s="3"/>
      <c r="X5" s="4"/>
      <c r="Y5" s="4"/>
      <c r="Z5" s="2"/>
      <c r="AA5" s="2"/>
      <c r="AB5" s="2"/>
      <c r="AC5" s="2"/>
      <c r="AD5" s="2"/>
      <c r="AE5" s="2"/>
      <c r="AF5" s="2"/>
      <c r="AG5" s="2"/>
      <c r="AH5" s="2"/>
      <c r="AI5" s="1"/>
      <c r="AJ5" s="5"/>
    </row>
    <row r="6" spans="1:36" ht="14.25" x14ac:dyDescent="0.15">
      <c r="A6" s="63" t="s">
        <v>57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6" ht="25.5" customHeight="1" thickBot="1" x14ac:dyDescent="0.2">
      <c r="A7" s="63"/>
      <c r="B7" s="231" t="s">
        <v>112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</row>
    <row r="8" spans="1:36" ht="24.95" customHeight="1" thickBot="1" x14ac:dyDescent="0.2">
      <c r="A8" s="65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232" t="s">
        <v>47</v>
      </c>
      <c r="AF8" s="232"/>
      <c r="AG8" s="149" t="s">
        <v>99</v>
      </c>
    </row>
    <row r="9" spans="1:36" ht="13.5" customHeight="1" x14ac:dyDescent="0.15">
      <c r="A9" s="66"/>
      <c r="B9" s="218" t="s">
        <v>58</v>
      </c>
      <c r="C9" s="218" t="s">
        <v>59</v>
      </c>
      <c r="D9" s="218" t="s">
        <v>60</v>
      </c>
      <c r="E9" s="218" t="s">
        <v>61</v>
      </c>
      <c r="F9" s="218" t="s">
        <v>62</v>
      </c>
      <c r="G9" s="219" t="s">
        <v>51</v>
      </c>
      <c r="H9" s="220"/>
      <c r="I9" s="124"/>
      <c r="J9" s="199" t="s">
        <v>63</v>
      </c>
      <c r="K9" s="200"/>
      <c r="L9" s="200"/>
      <c r="M9" s="200"/>
      <c r="N9" s="200"/>
      <c r="O9" s="200"/>
      <c r="P9" s="200"/>
      <c r="Q9" s="200"/>
      <c r="R9" s="201"/>
      <c r="S9" s="202" t="s">
        <v>64</v>
      </c>
      <c r="T9" s="203" t="s">
        <v>65</v>
      </c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5"/>
    </row>
    <row r="10" spans="1:36" ht="13.5" customHeight="1" x14ac:dyDescent="0.15">
      <c r="A10" s="66"/>
      <c r="B10" s="190"/>
      <c r="C10" s="190"/>
      <c r="D10" s="190"/>
      <c r="E10" s="190"/>
      <c r="F10" s="190"/>
      <c r="G10" s="221"/>
      <c r="H10" s="222"/>
      <c r="I10" s="125"/>
      <c r="J10" s="168" t="s">
        <v>66</v>
      </c>
      <c r="K10" s="169"/>
      <c r="L10" s="170"/>
      <c r="M10" s="168" t="s">
        <v>67</v>
      </c>
      <c r="N10" s="169"/>
      <c r="O10" s="169"/>
      <c r="P10" s="169"/>
      <c r="Q10" s="169"/>
      <c r="R10" s="170"/>
      <c r="S10" s="194"/>
      <c r="T10" s="171" t="s">
        <v>68</v>
      </c>
      <c r="U10" s="172"/>
      <c r="V10" s="172"/>
      <c r="W10" s="172"/>
      <c r="X10" s="172"/>
      <c r="Y10" s="172"/>
      <c r="Z10" s="172"/>
      <c r="AA10" s="173"/>
      <c r="AB10" s="182" t="s">
        <v>69</v>
      </c>
      <c r="AC10" s="183"/>
      <c r="AD10" s="183"/>
      <c r="AE10" s="183"/>
      <c r="AF10" s="183"/>
      <c r="AG10" s="184"/>
    </row>
    <row r="11" spans="1:36" x14ac:dyDescent="0.15">
      <c r="A11" s="66"/>
      <c r="B11" s="190"/>
      <c r="C11" s="190"/>
      <c r="D11" s="190"/>
      <c r="E11" s="190"/>
      <c r="F11" s="190"/>
      <c r="G11" s="221"/>
      <c r="H11" s="222"/>
      <c r="I11" s="125"/>
      <c r="J11" s="185" t="s">
        <v>70</v>
      </c>
      <c r="K11" s="186"/>
      <c r="L11" s="189" t="s">
        <v>71</v>
      </c>
      <c r="M11" s="191" t="s">
        <v>72</v>
      </c>
      <c r="N11" s="189" t="s">
        <v>73</v>
      </c>
      <c r="O11" s="189" t="s">
        <v>74</v>
      </c>
      <c r="P11" s="191" t="s">
        <v>75</v>
      </c>
      <c r="Q11" s="193" t="s">
        <v>76</v>
      </c>
      <c r="R11" s="193" t="s">
        <v>77</v>
      </c>
      <c r="S11" s="194"/>
      <c r="T11" s="190" t="s">
        <v>78</v>
      </c>
      <c r="U11" s="189" t="s">
        <v>79</v>
      </c>
      <c r="V11" s="171" t="s">
        <v>80</v>
      </c>
      <c r="W11" s="172"/>
      <c r="X11" s="172"/>
      <c r="Y11" s="172"/>
      <c r="Z11" s="172"/>
      <c r="AA11" s="173"/>
      <c r="AB11" s="190" t="s">
        <v>81</v>
      </c>
      <c r="AC11" s="189" t="s">
        <v>82</v>
      </c>
      <c r="AD11" s="189" t="s">
        <v>83</v>
      </c>
      <c r="AE11" s="189" t="s">
        <v>84</v>
      </c>
      <c r="AF11" s="206" t="s">
        <v>85</v>
      </c>
      <c r="AG11" s="195"/>
    </row>
    <row r="12" spans="1:36" ht="48.75" customHeight="1" x14ac:dyDescent="0.15">
      <c r="A12" s="66"/>
      <c r="B12" s="190"/>
      <c r="C12" s="190"/>
      <c r="D12" s="190"/>
      <c r="E12" s="190"/>
      <c r="F12" s="190"/>
      <c r="G12" s="221"/>
      <c r="H12" s="222"/>
      <c r="I12" s="125"/>
      <c r="J12" s="187"/>
      <c r="K12" s="188"/>
      <c r="L12" s="190"/>
      <c r="M12" s="192"/>
      <c r="N12" s="190"/>
      <c r="O12" s="190"/>
      <c r="P12" s="192"/>
      <c r="Q12" s="194"/>
      <c r="R12" s="194"/>
      <c r="S12" s="194"/>
      <c r="T12" s="190"/>
      <c r="U12" s="190"/>
      <c r="V12" s="190" t="s">
        <v>86</v>
      </c>
      <c r="W12" s="182" t="s">
        <v>37</v>
      </c>
      <c r="X12" s="183"/>
      <c r="Y12" s="184"/>
      <c r="Z12" s="189" t="s">
        <v>87</v>
      </c>
      <c r="AA12" s="195" t="s">
        <v>88</v>
      </c>
      <c r="AB12" s="190"/>
      <c r="AC12" s="190"/>
      <c r="AD12" s="190"/>
      <c r="AE12" s="190"/>
      <c r="AF12" s="207"/>
      <c r="AG12" s="196"/>
    </row>
    <row r="13" spans="1:36" ht="86.25" customHeight="1" x14ac:dyDescent="0.15">
      <c r="A13" s="66"/>
      <c r="B13" s="190"/>
      <c r="C13" s="190"/>
      <c r="D13" s="190"/>
      <c r="E13" s="190"/>
      <c r="F13" s="190"/>
      <c r="G13" s="190" t="s">
        <v>0</v>
      </c>
      <c r="H13" s="217" t="s">
        <v>52</v>
      </c>
      <c r="I13" s="119"/>
      <c r="J13" s="187"/>
      <c r="K13" s="188"/>
      <c r="L13" s="190"/>
      <c r="M13" s="192"/>
      <c r="N13" s="190"/>
      <c r="O13" s="190"/>
      <c r="P13" s="192"/>
      <c r="Q13" s="194"/>
      <c r="R13" s="194"/>
      <c r="S13" s="194"/>
      <c r="T13" s="190"/>
      <c r="U13" s="190"/>
      <c r="V13" s="190"/>
      <c r="W13" s="190" t="s">
        <v>89</v>
      </c>
      <c r="X13" s="208" t="s">
        <v>90</v>
      </c>
      <c r="Y13" s="209"/>
      <c r="Z13" s="190"/>
      <c r="AA13" s="196"/>
      <c r="AB13" s="190"/>
      <c r="AC13" s="190"/>
      <c r="AD13" s="190"/>
      <c r="AE13" s="190"/>
      <c r="AF13" s="207"/>
      <c r="AG13" s="196"/>
      <c r="AJ13" s="150"/>
    </row>
    <row r="14" spans="1:36" ht="23.45" customHeight="1" x14ac:dyDescent="0.15">
      <c r="A14" s="66"/>
      <c r="B14" s="190"/>
      <c r="C14" s="190"/>
      <c r="D14" s="190"/>
      <c r="E14" s="190"/>
      <c r="F14" s="190"/>
      <c r="G14" s="190"/>
      <c r="H14" s="213"/>
      <c r="I14" s="119"/>
      <c r="J14" s="210" t="s">
        <v>91</v>
      </c>
      <c r="K14" s="212" t="s">
        <v>92</v>
      </c>
      <c r="L14" s="190"/>
      <c r="M14" s="192"/>
      <c r="N14" s="190"/>
      <c r="O14" s="190"/>
      <c r="P14" s="192"/>
      <c r="Q14" s="194"/>
      <c r="R14" s="194"/>
      <c r="S14" s="194"/>
      <c r="T14" s="190"/>
      <c r="U14" s="190"/>
      <c r="V14" s="190"/>
      <c r="W14" s="190"/>
      <c r="X14" s="197" t="s">
        <v>93</v>
      </c>
      <c r="Y14" s="198"/>
      <c r="Z14" s="190"/>
      <c r="AA14" s="196"/>
      <c r="AB14" s="190"/>
      <c r="AC14" s="190"/>
      <c r="AD14" s="190"/>
      <c r="AE14" s="190"/>
      <c r="AF14" s="197" t="s">
        <v>93</v>
      </c>
      <c r="AG14" s="198"/>
    </row>
    <row r="15" spans="1:36" ht="80.25" customHeight="1" x14ac:dyDescent="0.15">
      <c r="A15" s="66"/>
      <c r="B15" s="190"/>
      <c r="C15" s="190"/>
      <c r="D15" s="190"/>
      <c r="E15" s="190"/>
      <c r="F15" s="190"/>
      <c r="G15" s="190"/>
      <c r="H15" s="213"/>
      <c r="I15" s="119"/>
      <c r="J15" s="211"/>
      <c r="K15" s="213"/>
      <c r="L15" s="190"/>
      <c r="M15" s="192"/>
      <c r="N15" s="190"/>
      <c r="O15" s="190"/>
      <c r="P15" s="192"/>
      <c r="Q15" s="194"/>
      <c r="R15" s="194"/>
      <c r="S15" s="194"/>
      <c r="T15" s="190"/>
      <c r="U15" s="190"/>
      <c r="V15" s="190"/>
      <c r="W15" s="190"/>
      <c r="X15" s="118" t="s">
        <v>94</v>
      </c>
      <c r="Y15" s="118" t="s">
        <v>95</v>
      </c>
      <c r="Z15" s="190"/>
      <c r="AA15" s="196"/>
      <c r="AB15" s="190"/>
      <c r="AC15" s="190"/>
      <c r="AD15" s="190"/>
      <c r="AE15" s="190"/>
      <c r="AF15" s="118" t="s">
        <v>94</v>
      </c>
      <c r="AG15" s="118" t="s">
        <v>95</v>
      </c>
    </row>
    <row r="16" spans="1:36" x14ac:dyDescent="0.15">
      <c r="A16" s="66"/>
      <c r="B16" s="105"/>
      <c r="C16" s="105"/>
      <c r="D16" s="105"/>
      <c r="E16" s="105"/>
      <c r="F16" s="105"/>
      <c r="G16" s="120" t="s">
        <v>53</v>
      </c>
      <c r="H16" s="120" t="s">
        <v>53</v>
      </c>
      <c r="I16" s="126"/>
      <c r="J16" s="121" t="s">
        <v>96</v>
      </c>
      <c r="K16" s="122" t="s">
        <v>96</v>
      </c>
      <c r="L16" s="120" t="s">
        <v>96</v>
      </c>
      <c r="M16" s="120" t="s">
        <v>96</v>
      </c>
      <c r="N16" s="120" t="s">
        <v>97</v>
      </c>
      <c r="O16" s="120"/>
      <c r="P16" s="120" t="s">
        <v>53</v>
      </c>
      <c r="Q16" s="123"/>
      <c r="R16" s="123"/>
      <c r="S16" s="123"/>
      <c r="T16" s="120" t="s">
        <v>98</v>
      </c>
      <c r="U16" s="120" t="s">
        <v>98</v>
      </c>
      <c r="V16" s="120" t="s">
        <v>98</v>
      </c>
      <c r="W16" s="120" t="s">
        <v>98</v>
      </c>
      <c r="X16" s="120" t="s">
        <v>98</v>
      </c>
      <c r="Y16" s="120" t="s">
        <v>98</v>
      </c>
      <c r="Z16" s="120" t="s">
        <v>98</v>
      </c>
      <c r="AA16" s="120" t="s">
        <v>98</v>
      </c>
      <c r="AB16" s="120" t="s">
        <v>98</v>
      </c>
      <c r="AC16" s="120" t="s">
        <v>98</v>
      </c>
      <c r="AD16" s="120" t="s">
        <v>98</v>
      </c>
      <c r="AE16" s="120" t="s">
        <v>98</v>
      </c>
      <c r="AF16" s="120" t="s">
        <v>98</v>
      </c>
      <c r="AG16" s="120" t="s">
        <v>98</v>
      </c>
    </row>
    <row r="17" spans="2:40" ht="39.950000000000003" customHeight="1" x14ac:dyDescent="0.15">
      <c r="B17" s="214" t="s">
        <v>3</v>
      </c>
      <c r="C17" s="214" t="s">
        <v>4</v>
      </c>
      <c r="D17" s="226"/>
      <c r="E17" s="226"/>
      <c r="F17" s="223"/>
      <c r="G17" s="166"/>
      <c r="H17" s="229"/>
      <c r="I17" s="166" t="s">
        <v>5</v>
      </c>
      <c r="J17" s="178"/>
      <c r="K17" s="178"/>
      <c r="L17" s="178"/>
      <c r="M17" s="178"/>
      <c r="N17" s="178"/>
      <c r="O17" s="178"/>
      <c r="P17" s="174"/>
      <c r="Q17" s="174"/>
      <c r="R17" s="176"/>
      <c r="S17" s="178"/>
      <c r="T17" s="180">
        <f>AB17</f>
        <v>0</v>
      </c>
      <c r="U17" s="235">
        <f>T17-V17</f>
        <v>0</v>
      </c>
      <c r="V17" s="235">
        <f>W17+Z17+AA17</f>
        <v>0</v>
      </c>
      <c r="W17" s="233" t="str">
        <f>IF(R17="有","38,000","0")</f>
        <v>0</v>
      </c>
      <c r="X17" s="233"/>
      <c r="Y17" s="241"/>
      <c r="Z17" s="233" t="str">
        <f>IF(R17="有","6,000","0")</f>
        <v>0</v>
      </c>
      <c r="AA17" s="233" t="str">
        <f>IF(R17="有","6,000","0")</f>
        <v>0</v>
      </c>
      <c r="AB17" s="235">
        <f>AC17+AE17</f>
        <v>0</v>
      </c>
      <c r="AC17" s="237"/>
      <c r="AD17" s="233"/>
      <c r="AE17" s="239"/>
      <c r="AF17" s="233"/>
      <c r="AG17" s="241"/>
    </row>
    <row r="18" spans="2:40" ht="39.950000000000003" customHeight="1" x14ac:dyDescent="0.15">
      <c r="B18" s="215"/>
      <c r="C18" s="215"/>
      <c r="D18" s="227"/>
      <c r="E18" s="227"/>
      <c r="F18" s="224"/>
      <c r="G18" s="167"/>
      <c r="H18" s="230"/>
      <c r="I18" s="167"/>
      <c r="J18" s="179"/>
      <c r="K18" s="179"/>
      <c r="L18" s="179"/>
      <c r="M18" s="179"/>
      <c r="N18" s="179"/>
      <c r="O18" s="179"/>
      <c r="P18" s="175"/>
      <c r="Q18" s="175"/>
      <c r="R18" s="177"/>
      <c r="S18" s="179"/>
      <c r="T18" s="181"/>
      <c r="U18" s="236"/>
      <c r="V18" s="236"/>
      <c r="W18" s="234"/>
      <c r="X18" s="234"/>
      <c r="Y18" s="242"/>
      <c r="Z18" s="234"/>
      <c r="AA18" s="234"/>
      <c r="AB18" s="236"/>
      <c r="AC18" s="238"/>
      <c r="AD18" s="234"/>
      <c r="AE18" s="240"/>
      <c r="AF18" s="234"/>
      <c r="AG18" s="242"/>
    </row>
    <row r="19" spans="2:40" ht="80.099999999999994" customHeight="1" x14ac:dyDescent="0.15">
      <c r="B19" s="215"/>
      <c r="C19" s="215"/>
      <c r="D19" s="227"/>
      <c r="E19" s="227"/>
      <c r="F19" s="224"/>
      <c r="G19" s="102"/>
      <c r="H19" s="9"/>
      <c r="I19" s="102" t="s">
        <v>54</v>
      </c>
      <c r="J19" s="58"/>
      <c r="K19" s="9"/>
      <c r="L19" s="9"/>
      <c r="M19" s="58"/>
      <c r="N19" s="9"/>
      <c r="O19" s="9"/>
      <c r="P19" s="10"/>
      <c r="Q19" s="10"/>
      <c r="R19" s="10"/>
      <c r="S19" s="10"/>
      <c r="T19" s="10">
        <f t="shared" ref="T19:T24" si="0">AB19</f>
        <v>0</v>
      </c>
      <c r="U19" s="10">
        <f>AB19-V19</f>
        <v>0</v>
      </c>
      <c r="V19" s="10">
        <f>SUM(W19:AA19)</f>
        <v>0</v>
      </c>
      <c r="W19" s="10">
        <f>+V48*$J$19</f>
        <v>0</v>
      </c>
      <c r="X19" s="142"/>
      <c r="Y19" s="142"/>
      <c r="Z19" s="10">
        <f>+W48*$J$19</f>
        <v>0</v>
      </c>
      <c r="AA19" s="10">
        <f>+Z19</f>
        <v>0</v>
      </c>
      <c r="AB19" s="10">
        <f>SUM(AC19:AE19)</f>
        <v>0</v>
      </c>
      <c r="AC19" s="59"/>
      <c r="AD19" s="59"/>
      <c r="AE19" s="59"/>
      <c r="AF19" s="142"/>
      <c r="AG19" s="142"/>
      <c r="AN19" s="155"/>
    </row>
    <row r="20" spans="2:40" ht="80.099999999999994" customHeight="1" x14ac:dyDescent="0.15">
      <c r="B20" s="215"/>
      <c r="C20" s="215"/>
      <c r="D20" s="227"/>
      <c r="E20" s="227"/>
      <c r="F20" s="224"/>
      <c r="G20" s="102"/>
      <c r="H20" s="9"/>
      <c r="I20" s="102" t="s">
        <v>55</v>
      </c>
      <c r="J20" s="9"/>
      <c r="K20" s="58"/>
      <c r="L20" s="9"/>
      <c r="M20" s="58"/>
      <c r="N20" s="9"/>
      <c r="O20" s="9"/>
      <c r="P20" s="10"/>
      <c r="Q20" s="10"/>
      <c r="R20" s="11"/>
      <c r="S20" s="11"/>
      <c r="T20" s="10">
        <f t="shared" si="0"/>
        <v>0</v>
      </c>
      <c r="U20" s="10">
        <f t="shared" ref="U20:U23" si="1">AB20-V20</f>
        <v>0</v>
      </c>
      <c r="V20" s="10">
        <f>SUM(W20:AA20)</f>
        <v>0</v>
      </c>
      <c r="W20" s="10">
        <f>+X48*$K$20</f>
        <v>0</v>
      </c>
      <c r="X20" s="142"/>
      <c r="Y20" s="142"/>
      <c r="Z20" s="10">
        <f>+Y48*$K$20</f>
        <v>0</v>
      </c>
      <c r="AA20" s="10">
        <f>+Z20</f>
        <v>0</v>
      </c>
      <c r="AB20" s="10">
        <f>SUM(AC20:AE20)</f>
        <v>0</v>
      </c>
      <c r="AC20" s="59"/>
      <c r="AD20" s="59"/>
      <c r="AE20" s="59"/>
      <c r="AF20" s="142"/>
      <c r="AG20" s="142"/>
    </row>
    <row r="21" spans="2:40" ht="80.099999999999994" customHeight="1" x14ac:dyDescent="0.15">
      <c r="B21" s="215"/>
      <c r="C21" s="215"/>
      <c r="D21" s="227"/>
      <c r="E21" s="227"/>
      <c r="F21" s="224"/>
      <c r="G21" s="102"/>
      <c r="H21" s="12"/>
      <c r="I21" s="102" t="s">
        <v>56</v>
      </c>
      <c r="J21" s="12"/>
      <c r="K21" s="12"/>
      <c r="L21" s="60"/>
      <c r="M21" s="60"/>
      <c r="N21" s="12"/>
      <c r="O21" s="12"/>
      <c r="P21" s="13"/>
      <c r="Q21" s="13"/>
      <c r="R21" s="14"/>
      <c r="S21" s="14"/>
      <c r="T21" s="156">
        <f t="shared" si="0"/>
        <v>0</v>
      </c>
      <c r="U21" s="10">
        <f t="shared" si="1"/>
        <v>0</v>
      </c>
      <c r="V21" s="10">
        <f>SUM(W21:AA21)</f>
        <v>0</v>
      </c>
      <c r="W21" s="10">
        <f>+Z48*$L$21</f>
        <v>0</v>
      </c>
      <c r="X21" s="142"/>
      <c r="Y21" s="142"/>
      <c r="Z21" s="10">
        <f>+AA48*$L$21</f>
        <v>0</v>
      </c>
      <c r="AA21" s="10">
        <f>+Z21</f>
        <v>0</v>
      </c>
      <c r="AB21" s="10">
        <f>SUM(AC21:AE21)</f>
        <v>0</v>
      </c>
      <c r="AC21" s="59"/>
      <c r="AD21" s="59"/>
      <c r="AE21" s="59"/>
      <c r="AF21" s="142"/>
      <c r="AG21" s="165"/>
    </row>
    <row r="22" spans="2:40" ht="80.099999999999994" customHeight="1" x14ac:dyDescent="0.15">
      <c r="B22" s="215"/>
      <c r="C22" s="215"/>
      <c r="D22" s="227"/>
      <c r="E22" s="227"/>
      <c r="F22" s="224"/>
      <c r="G22" s="102"/>
      <c r="H22" s="12"/>
      <c r="I22" s="102" t="s">
        <v>103</v>
      </c>
      <c r="J22" s="12"/>
      <c r="K22" s="12"/>
      <c r="L22" s="15"/>
      <c r="M22" s="15"/>
      <c r="N22" s="152"/>
      <c r="O22" s="15"/>
      <c r="P22" s="13"/>
      <c r="Q22" s="13"/>
      <c r="R22" s="14"/>
      <c r="S22" s="14"/>
      <c r="T22" s="156">
        <f t="shared" si="0"/>
        <v>0</v>
      </c>
      <c r="U22" s="10">
        <f t="shared" si="1"/>
        <v>0</v>
      </c>
      <c r="V22" s="10">
        <f>SUM(W22:AA22)</f>
        <v>0</v>
      </c>
      <c r="W22" s="10">
        <f>+AB48*$N$22</f>
        <v>0</v>
      </c>
      <c r="X22" s="142"/>
      <c r="Y22" s="142"/>
      <c r="Z22" s="10">
        <f>+AC48*$N$22</f>
        <v>0</v>
      </c>
      <c r="AA22" s="10">
        <f>+Z22</f>
        <v>0</v>
      </c>
      <c r="AB22" s="10">
        <f>SUM(AC22:AE22)</f>
        <v>0</v>
      </c>
      <c r="AC22" s="59"/>
      <c r="AD22" s="59"/>
      <c r="AE22" s="59"/>
      <c r="AF22" s="142"/>
      <c r="AG22" s="165"/>
    </row>
    <row r="23" spans="2:40" ht="80.099999999999994" customHeight="1" x14ac:dyDescent="0.15">
      <c r="B23" s="215"/>
      <c r="C23" s="215"/>
      <c r="D23" s="227"/>
      <c r="E23" s="227"/>
      <c r="F23" s="224"/>
      <c r="G23" s="104"/>
      <c r="H23" s="12"/>
      <c r="I23" s="104" t="s">
        <v>105</v>
      </c>
      <c r="J23" s="12"/>
      <c r="K23" s="12"/>
      <c r="L23" s="15"/>
      <c r="M23" s="15"/>
      <c r="N23" s="15"/>
      <c r="O23" s="106"/>
      <c r="P23" s="15"/>
      <c r="Q23" s="107"/>
      <c r="R23" s="14"/>
      <c r="S23" s="14"/>
      <c r="T23" s="156">
        <f t="shared" si="0"/>
        <v>0</v>
      </c>
      <c r="U23" s="10">
        <f t="shared" si="1"/>
        <v>0</v>
      </c>
      <c r="V23" s="10">
        <f>W23+Z23+AA23</f>
        <v>0</v>
      </c>
      <c r="W23" s="142" t="str">
        <f>IF(O23="〇","50,000","0")</f>
        <v>0</v>
      </c>
      <c r="X23" s="142"/>
      <c r="Y23" s="142"/>
      <c r="Z23" s="142" t="str">
        <f>IF(O23="〇","8,000","0")</f>
        <v>0</v>
      </c>
      <c r="AA23" s="142" t="str">
        <f>IF(O23="〇","8,000","0")</f>
        <v>0</v>
      </c>
      <c r="AB23" s="10"/>
      <c r="AC23" s="59"/>
      <c r="AD23" s="59"/>
      <c r="AE23" s="59"/>
      <c r="AF23" s="142"/>
      <c r="AG23" s="165"/>
    </row>
    <row r="24" spans="2:40" ht="80.099999999999994" customHeight="1" x14ac:dyDescent="0.15">
      <c r="B24" s="216"/>
      <c r="C24" s="216"/>
      <c r="D24" s="228"/>
      <c r="E24" s="228"/>
      <c r="F24" s="225"/>
      <c r="G24" s="103"/>
      <c r="H24" s="16"/>
      <c r="I24" s="103" t="s">
        <v>104</v>
      </c>
      <c r="J24" s="16"/>
      <c r="K24" s="16"/>
      <c r="L24" s="17"/>
      <c r="M24" s="17"/>
      <c r="N24" s="18"/>
      <c r="O24" s="114"/>
      <c r="P24" s="19"/>
      <c r="Q24" s="108"/>
      <c r="R24" s="17"/>
      <c r="S24" s="17"/>
      <c r="T24" s="157">
        <f t="shared" si="0"/>
        <v>0</v>
      </c>
      <c r="U24" s="19">
        <f>AB24-V24</f>
        <v>0</v>
      </c>
      <c r="V24" s="19">
        <f>+W24</f>
        <v>0</v>
      </c>
      <c r="W24" s="19">
        <f>SUM(X24:Y24)</f>
        <v>0</v>
      </c>
      <c r="X24" s="101"/>
      <c r="Y24" s="101"/>
      <c r="Z24" s="135"/>
      <c r="AA24" s="135"/>
      <c r="AB24" s="19">
        <f>SUM(AF24:AG24)</f>
        <v>0</v>
      </c>
      <c r="AC24" s="135"/>
      <c r="AD24" s="135"/>
      <c r="AE24" s="135"/>
      <c r="AF24" s="101"/>
      <c r="AG24" s="101"/>
    </row>
    <row r="25" spans="2:40" ht="60" customHeight="1" x14ac:dyDescent="0.15">
      <c r="B25" s="20"/>
      <c r="C25" s="20"/>
      <c r="D25" s="21" t="s">
        <v>1</v>
      </c>
      <c r="E25" s="20"/>
      <c r="F25" s="20"/>
      <c r="G25" s="154"/>
      <c r="H25" s="154"/>
      <c r="I25" s="159"/>
      <c r="J25" s="160">
        <f>+J19</f>
        <v>0</v>
      </c>
      <c r="K25" s="160">
        <f>+K20</f>
        <v>0</v>
      </c>
      <c r="L25" s="160">
        <f>+L21</f>
        <v>0</v>
      </c>
      <c r="M25" s="161">
        <f>SUM(M19:M21)</f>
        <v>0</v>
      </c>
      <c r="N25" s="137">
        <f>+N22</f>
        <v>0</v>
      </c>
      <c r="O25" s="162">
        <f>O23</f>
        <v>0</v>
      </c>
      <c r="P25" s="153"/>
      <c r="Q25" s="162">
        <f>Q24</f>
        <v>0</v>
      </c>
      <c r="R25" s="163"/>
      <c r="S25" s="62"/>
      <c r="T25" s="158">
        <f>SUM(T17:T24)</f>
        <v>0</v>
      </c>
      <c r="U25" s="158">
        <f>SUM(U17:U24)</f>
        <v>0</v>
      </c>
      <c r="V25" s="158">
        <f>SUM(V17:V24)</f>
        <v>0</v>
      </c>
      <c r="W25" s="158">
        <f>SUM(W17:W24)</f>
        <v>0</v>
      </c>
      <c r="X25" s="158">
        <f>+X24</f>
        <v>0</v>
      </c>
      <c r="Y25" s="158">
        <f>+Y24</f>
        <v>0</v>
      </c>
      <c r="Z25" s="158">
        <f t="shared" ref="Z25:AE25" si="2">SUM(Z17:Z24)</f>
        <v>0</v>
      </c>
      <c r="AA25" s="158">
        <f t="shared" si="2"/>
        <v>0</v>
      </c>
      <c r="AB25" s="158">
        <f t="shared" si="2"/>
        <v>0</v>
      </c>
      <c r="AC25" s="164">
        <f t="shared" si="2"/>
        <v>0</v>
      </c>
      <c r="AD25" s="158">
        <f t="shared" si="2"/>
        <v>0</v>
      </c>
      <c r="AE25" s="158">
        <f t="shared" si="2"/>
        <v>0</v>
      </c>
      <c r="AF25" s="158">
        <f>+AF24</f>
        <v>0</v>
      </c>
      <c r="AG25" s="158">
        <f>+AG24</f>
        <v>0</v>
      </c>
    </row>
    <row r="26" spans="2:40" x14ac:dyDescent="0.15">
      <c r="K26" s="1"/>
      <c r="L26" s="1"/>
      <c r="M26" s="1"/>
      <c r="N26" s="1"/>
      <c r="O26" s="1"/>
      <c r="P26" s="1"/>
      <c r="Q26" s="1"/>
      <c r="R26" s="2"/>
      <c r="S26" s="2"/>
      <c r="T26" s="1"/>
      <c r="U26" s="1"/>
      <c r="V26" s="1"/>
      <c r="W26" s="22"/>
      <c r="X26" s="2"/>
      <c r="Y26" s="23"/>
      <c r="Z26" s="2"/>
      <c r="AA26" s="2"/>
      <c r="AB26" s="2"/>
      <c r="AC26" s="2"/>
      <c r="AD26" s="2"/>
      <c r="AE26" s="23"/>
      <c r="AF26" s="24"/>
      <c r="AG26" s="2"/>
      <c r="AH26" s="5"/>
    </row>
    <row r="27" spans="2:40" s="6" customFormat="1" ht="21" customHeight="1" x14ac:dyDescent="0.15">
      <c r="B27" s="36" t="s">
        <v>108</v>
      </c>
      <c r="C27" s="37" t="s">
        <v>25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25"/>
      <c r="S27" s="25"/>
      <c r="AG27" s="25"/>
      <c r="AH27" s="27"/>
    </row>
    <row r="28" spans="2:40" s="6" customFormat="1" ht="21" customHeight="1" x14ac:dyDescent="0.15">
      <c r="B28" s="36" t="s">
        <v>109</v>
      </c>
      <c r="C28" s="37" t="s">
        <v>106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38"/>
      <c r="R28" s="25"/>
      <c r="S28" s="25"/>
      <c r="AG28" s="25"/>
      <c r="AH28" s="27"/>
    </row>
    <row r="29" spans="2:40" s="6" customFormat="1" ht="21" customHeight="1" x14ac:dyDescent="0.15">
      <c r="B29" s="36" t="s">
        <v>110</v>
      </c>
      <c r="C29" s="37" t="s">
        <v>107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38"/>
      <c r="R29" s="25"/>
      <c r="S29" s="25"/>
      <c r="AG29" s="25"/>
      <c r="AH29" s="27"/>
    </row>
    <row r="30" spans="2:40" s="6" customFormat="1" ht="19.5" customHeight="1" x14ac:dyDescent="0.15">
      <c r="B30" s="36" t="s">
        <v>111</v>
      </c>
      <c r="C30" s="37" t="s">
        <v>2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5"/>
      <c r="S30" s="25"/>
      <c r="AG30" s="25"/>
      <c r="AH30" s="27"/>
    </row>
    <row r="31" spans="2:40" s="6" customFormat="1" ht="14.1" customHeight="1" x14ac:dyDescent="0.2">
      <c r="B31" s="36"/>
      <c r="C31" s="37"/>
      <c r="D31" s="38"/>
      <c r="E31" s="38"/>
      <c r="F31" s="38"/>
      <c r="G31" s="38"/>
      <c r="H31" s="38"/>
      <c r="I31" s="38"/>
      <c r="K31" s="38"/>
      <c r="L31" s="38"/>
      <c r="M31" s="38"/>
      <c r="N31" s="38"/>
      <c r="O31" s="38"/>
      <c r="P31" s="38"/>
      <c r="Q31" s="38"/>
      <c r="R31" s="25"/>
      <c r="S31" s="25"/>
      <c r="V31" s="26"/>
      <c r="X31" s="49" t="s">
        <v>41</v>
      </c>
      <c r="Y31" s="25"/>
      <c r="Z31" s="25"/>
      <c r="AA31" s="25"/>
      <c r="AB31" s="25"/>
      <c r="AC31" s="25"/>
      <c r="AD31" s="25"/>
      <c r="AE31" s="25"/>
      <c r="AF31" s="43" t="s">
        <v>36</v>
      </c>
      <c r="AG31" s="28" t="s">
        <v>35</v>
      </c>
      <c r="AH31" s="27"/>
    </row>
    <row r="32" spans="2:40" s="6" customFormat="1" ht="14.1" customHeight="1" x14ac:dyDescent="0.15">
      <c r="M32"/>
      <c r="N32" s="38"/>
      <c r="O32" s="38"/>
      <c r="P32" s="38"/>
      <c r="Q32" s="38"/>
      <c r="R32" s="25"/>
      <c r="S32" s="25"/>
      <c r="T32" s="50"/>
      <c r="U32" s="43"/>
      <c r="V32" s="51" t="s">
        <v>100</v>
      </c>
      <c r="W32" s="51"/>
      <c r="X32" s="51" t="s">
        <v>101</v>
      </c>
      <c r="Y32" s="51"/>
      <c r="Z32" s="51" t="s">
        <v>102</v>
      </c>
      <c r="AA32" s="51"/>
      <c r="AB32" s="52" t="s">
        <v>44</v>
      </c>
      <c r="AC32" s="52"/>
      <c r="AD32" s="52" t="s">
        <v>45</v>
      </c>
      <c r="AE32" s="52"/>
      <c r="AF32" s="41" t="s">
        <v>6</v>
      </c>
      <c r="AG32" s="39">
        <v>50000</v>
      </c>
      <c r="AH32" s="27"/>
    </row>
    <row r="33" spans="10:38" s="6" customFormat="1" ht="14.1" customHeight="1" x14ac:dyDescent="0.15">
      <c r="M33"/>
      <c r="N33" s="38"/>
      <c r="O33" s="38"/>
      <c r="P33" s="38"/>
      <c r="Q33" s="38"/>
      <c r="R33" s="25"/>
      <c r="S33" s="25"/>
      <c r="T33" s="74" t="s">
        <v>42</v>
      </c>
      <c r="U33" s="72" t="s">
        <v>43</v>
      </c>
      <c r="V33" s="47" t="s">
        <v>37</v>
      </c>
      <c r="W33" s="48" t="s">
        <v>38</v>
      </c>
      <c r="X33" s="83" t="s">
        <v>37</v>
      </c>
      <c r="Y33" s="81" t="s">
        <v>39</v>
      </c>
      <c r="Z33" s="83" t="s">
        <v>37</v>
      </c>
      <c r="AA33" s="81" t="s">
        <v>39</v>
      </c>
      <c r="AB33" s="83" t="s">
        <v>37</v>
      </c>
      <c r="AC33" s="86" t="s">
        <v>39</v>
      </c>
      <c r="AD33" s="83" t="s">
        <v>37</v>
      </c>
      <c r="AE33" s="81" t="s">
        <v>40</v>
      </c>
      <c r="AF33" s="42" t="s">
        <v>7</v>
      </c>
      <c r="AG33" s="40"/>
      <c r="AH33" s="27"/>
    </row>
    <row r="34" spans="10:38" s="6" customFormat="1" ht="14.1" customHeight="1" x14ac:dyDescent="0.15">
      <c r="M34"/>
      <c r="N34" s="38"/>
      <c r="O34" s="38"/>
      <c r="P34" s="38"/>
      <c r="Q34" s="38"/>
      <c r="R34" s="25"/>
      <c r="S34" s="25"/>
      <c r="T34" s="75" t="s">
        <v>27</v>
      </c>
      <c r="U34" s="73">
        <f>1+U35</f>
        <v>13</v>
      </c>
      <c r="V34" s="30">
        <v>112000</v>
      </c>
      <c r="W34" s="31">
        <v>18000</v>
      </c>
      <c r="X34" s="84">
        <v>276000</v>
      </c>
      <c r="Y34" s="82">
        <v>46000</v>
      </c>
      <c r="Z34" s="84">
        <v>162000</v>
      </c>
      <c r="AA34" s="82">
        <v>27000</v>
      </c>
      <c r="AB34" s="88">
        <v>800</v>
      </c>
      <c r="AC34" s="87">
        <v>100</v>
      </c>
      <c r="AD34" s="88">
        <v>50000</v>
      </c>
      <c r="AE34" s="90">
        <v>8000</v>
      </c>
      <c r="AF34" s="42" t="s">
        <v>8</v>
      </c>
      <c r="AG34" s="40"/>
    </row>
    <row r="35" spans="10:38" s="6" customFormat="1" ht="14.1" customHeight="1" x14ac:dyDescent="0.15">
      <c r="J35" s="29"/>
      <c r="K35" s="29"/>
      <c r="L35" s="46"/>
      <c r="M35"/>
      <c r="N35" s="38"/>
      <c r="O35" s="38"/>
      <c r="P35" s="38"/>
      <c r="Q35" s="38"/>
      <c r="R35" s="25"/>
      <c r="S35" s="25"/>
      <c r="T35" s="75" t="s">
        <v>28</v>
      </c>
      <c r="U35" s="73">
        <f t="shared" ref="U35:U42" si="3">1+U36</f>
        <v>12</v>
      </c>
      <c r="V35" s="30">
        <v>112000</v>
      </c>
      <c r="W35" s="31">
        <v>18000</v>
      </c>
      <c r="X35" s="84">
        <v>276000</v>
      </c>
      <c r="Y35" s="82">
        <v>46000</v>
      </c>
      <c r="Z35" s="84">
        <v>162000</v>
      </c>
      <c r="AA35" s="82">
        <v>27000</v>
      </c>
      <c r="AB35" s="88">
        <v>800</v>
      </c>
      <c r="AC35" s="87">
        <v>100</v>
      </c>
      <c r="AD35" s="88">
        <v>50000</v>
      </c>
      <c r="AE35" s="90">
        <v>8000</v>
      </c>
      <c r="AF35" s="42" t="s">
        <v>9</v>
      </c>
      <c r="AG35" s="56"/>
    </row>
    <row r="36" spans="10:38" s="6" customFormat="1" ht="14.1" customHeight="1" x14ac:dyDescent="0.15">
      <c r="K36" s="38"/>
      <c r="L36" s="38"/>
      <c r="M36" s="38"/>
      <c r="N36" s="38"/>
      <c r="O36" s="38"/>
      <c r="P36" s="38"/>
      <c r="Q36" s="38"/>
      <c r="R36" s="25"/>
      <c r="S36" s="25"/>
      <c r="T36" s="75" t="s">
        <v>29</v>
      </c>
      <c r="U36" s="73">
        <f t="shared" si="3"/>
        <v>11</v>
      </c>
      <c r="V36" s="30">
        <v>112000</v>
      </c>
      <c r="W36" s="31">
        <v>18000</v>
      </c>
      <c r="X36" s="84">
        <v>276000</v>
      </c>
      <c r="Y36" s="82">
        <v>46000</v>
      </c>
      <c r="Z36" s="84">
        <v>162000</v>
      </c>
      <c r="AA36" s="82">
        <v>27000</v>
      </c>
      <c r="AB36" s="88">
        <v>800</v>
      </c>
      <c r="AC36" s="87">
        <v>100</v>
      </c>
      <c r="AD36" s="88">
        <v>50000</v>
      </c>
      <c r="AE36" s="90">
        <v>8000</v>
      </c>
      <c r="AF36" s="42" t="s">
        <v>10</v>
      </c>
      <c r="AG36" s="57"/>
    </row>
    <row r="37" spans="10:38" s="6" customFormat="1" ht="14.1" customHeight="1" x14ac:dyDescent="0.15">
      <c r="K37" s="38"/>
      <c r="L37" s="38"/>
      <c r="M37" s="38"/>
      <c r="N37" s="38"/>
      <c r="O37" s="38"/>
      <c r="P37" s="38"/>
      <c r="Q37" s="38"/>
      <c r="R37" s="25"/>
      <c r="S37" s="25"/>
      <c r="T37" s="75" t="s">
        <v>30</v>
      </c>
      <c r="U37" s="73">
        <f t="shared" si="3"/>
        <v>10</v>
      </c>
      <c r="V37" s="30">
        <v>112000</v>
      </c>
      <c r="W37" s="31">
        <v>18000</v>
      </c>
      <c r="X37" s="84">
        <v>276000</v>
      </c>
      <c r="Y37" s="82">
        <v>46000</v>
      </c>
      <c r="Z37" s="84">
        <v>162000</v>
      </c>
      <c r="AA37" s="82">
        <v>27000</v>
      </c>
      <c r="AB37" s="88">
        <v>800</v>
      </c>
      <c r="AC37" s="87">
        <v>100</v>
      </c>
      <c r="AD37" s="88">
        <v>50000</v>
      </c>
      <c r="AE37" s="90">
        <v>8000</v>
      </c>
      <c r="AF37" s="42" t="s">
        <v>11</v>
      </c>
    </row>
    <row r="38" spans="10:38" s="6" customFormat="1" ht="14.1" customHeight="1" x14ac:dyDescent="0.15">
      <c r="K38" s="38"/>
      <c r="L38" s="38"/>
      <c r="M38" s="38"/>
      <c r="N38" s="38"/>
      <c r="O38" s="38"/>
      <c r="P38" s="38"/>
      <c r="Q38" s="38"/>
      <c r="R38" s="25"/>
      <c r="S38" s="25"/>
      <c r="T38" s="75" t="s">
        <v>31</v>
      </c>
      <c r="U38" s="73">
        <f t="shared" si="3"/>
        <v>9</v>
      </c>
      <c r="V38" s="30">
        <v>112000</v>
      </c>
      <c r="W38" s="31">
        <v>18000</v>
      </c>
      <c r="X38" s="84">
        <v>276000</v>
      </c>
      <c r="Y38" s="82">
        <v>46000</v>
      </c>
      <c r="Z38" s="84">
        <v>162000</v>
      </c>
      <c r="AA38" s="82">
        <v>27000</v>
      </c>
      <c r="AB38" s="88">
        <v>800</v>
      </c>
      <c r="AC38" s="87">
        <v>100</v>
      </c>
      <c r="AD38" s="88">
        <v>50000</v>
      </c>
      <c r="AE38" s="90">
        <v>8000</v>
      </c>
      <c r="AF38" s="42" t="s">
        <v>12</v>
      </c>
      <c r="AH38" s="2"/>
    </row>
    <row r="39" spans="10:38" s="6" customFormat="1" ht="14.1" customHeight="1" x14ac:dyDescent="0.15">
      <c r="K39" s="38"/>
      <c r="L39" s="38"/>
      <c r="M39" s="38"/>
      <c r="N39" s="38"/>
      <c r="O39" s="38"/>
      <c r="P39" s="38"/>
      <c r="Q39" s="38"/>
      <c r="R39" s="25"/>
      <c r="S39" s="25"/>
      <c r="T39" s="75" t="s">
        <v>32</v>
      </c>
      <c r="U39" s="73">
        <f t="shared" si="3"/>
        <v>8</v>
      </c>
      <c r="V39" s="30">
        <v>112000</v>
      </c>
      <c r="W39" s="31">
        <v>18000</v>
      </c>
      <c r="X39" s="84">
        <v>276000</v>
      </c>
      <c r="Y39" s="82">
        <v>46000</v>
      </c>
      <c r="Z39" s="84">
        <v>162000</v>
      </c>
      <c r="AA39" s="82">
        <v>27000</v>
      </c>
      <c r="AB39" s="88">
        <v>800</v>
      </c>
      <c r="AC39" s="87">
        <v>100</v>
      </c>
      <c r="AD39" s="88">
        <v>50000</v>
      </c>
      <c r="AE39" s="90">
        <v>8000</v>
      </c>
      <c r="AF39" s="42" t="s">
        <v>13</v>
      </c>
      <c r="AH39" s="32"/>
    </row>
    <row r="40" spans="10:38" ht="14.1" customHeight="1" x14ac:dyDescent="0.15">
      <c r="R40" s="2"/>
      <c r="S40" s="2"/>
      <c r="T40" s="76" t="s">
        <v>33</v>
      </c>
      <c r="U40" s="73">
        <f t="shared" si="3"/>
        <v>7</v>
      </c>
      <c r="V40" s="30">
        <v>112000</v>
      </c>
      <c r="W40" s="31">
        <v>18000</v>
      </c>
      <c r="X40" s="84">
        <v>276000</v>
      </c>
      <c r="Y40" s="82">
        <v>46000</v>
      </c>
      <c r="Z40" s="84">
        <v>162000</v>
      </c>
      <c r="AA40" s="82">
        <v>27000</v>
      </c>
      <c r="AB40" s="88">
        <v>800</v>
      </c>
      <c r="AC40" s="87">
        <v>100</v>
      </c>
      <c r="AD40" s="88">
        <v>50000</v>
      </c>
      <c r="AE40" s="90">
        <v>8000</v>
      </c>
      <c r="AF40" s="42" t="s">
        <v>14</v>
      </c>
      <c r="AG40" s="2"/>
      <c r="AH40" s="33"/>
    </row>
    <row r="41" spans="10:38" ht="14.1" customHeight="1" x14ac:dyDescent="0.15">
      <c r="R41" s="2"/>
      <c r="S41" s="2"/>
      <c r="T41" s="76" t="s">
        <v>34</v>
      </c>
      <c r="U41" s="73">
        <f t="shared" si="3"/>
        <v>6</v>
      </c>
      <c r="V41" s="30">
        <v>112000</v>
      </c>
      <c r="W41" s="31">
        <v>18000</v>
      </c>
      <c r="X41" s="84">
        <v>276000</v>
      </c>
      <c r="Y41" s="82">
        <v>46000</v>
      </c>
      <c r="Z41" s="84">
        <v>162000</v>
      </c>
      <c r="AA41" s="82">
        <v>27000</v>
      </c>
      <c r="AB41" s="88">
        <v>800</v>
      </c>
      <c r="AC41" s="87">
        <v>100</v>
      </c>
      <c r="AD41" s="88">
        <v>50000</v>
      </c>
      <c r="AE41" s="90">
        <v>8000</v>
      </c>
      <c r="AF41" s="42" t="s">
        <v>15</v>
      </c>
      <c r="AG41" s="2"/>
    </row>
    <row r="42" spans="10:38" ht="14.1" customHeight="1" x14ac:dyDescent="0.15">
      <c r="R42" s="2"/>
      <c r="S42" s="2"/>
      <c r="T42" s="76" t="s">
        <v>26</v>
      </c>
      <c r="U42" s="73">
        <f t="shared" si="3"/>
        <v>5</v>
      </c>
      <c r="V42" s="30">
        <v>112000</v>
      </c>
      <c r="W42" s="31">
        <v>18000</v>
      </c>
      <c r="X42" s="84">
        <v>276000</v>
      </c>
      <c r="Y42" s="82">
        <v>46000</v>
      </c>
      <c r="Z42" s="84">
        <v>162000</v>
      </c>
      <c r="AA42" s="82">
        <v>27000</v>
      </c>
      <c r="AB42" s="88">
        <v>800</v>
      </c>
      <c r="AC42" s="87">
        <v>100</v>
      </c>
      <c r="AD42" s="88">
        <v>50000</v>
      </c>
      <c r="AE42" s="90">
        <v>8000</v>
      </c>
      <c r="AF42" s="42" t="s">
        <v>16</v>
      </c>
      <c r="AG42" s="2"/>
    </row>
    <row r="43" spans="10:38" s="2" customFormat="1" ht="14.1" customHeight="1" x14ac:dyDescent="0.15">
      <c r="K43"/>
      <c r="L43"/>
      <c r="M43"/>
      <c r="N43"/>
      <c r="O43"/>
      <c r="P43"/>
      <c r="Q43"/>
      <c r="T43" s="77" t="s">
        <v>48</v>
      </c>
      <c r="U43" s="73">
        <f>1+U44</f>
        <v>4</v>
      </c>
      <c r="V43" s="30">
        <v>112000</v>
      </c>
      <c r="W43" s="31">
        <v>18000</v>
      </c>
      <c r="X43" s="84">
        <v>276000</v>
      </c>
      <c r="Y43" s="82">
        <v>46000</v>
      </c>
      <c r="Z43" s="84">
        <v>162000</v>
      </c>
      <c r="AA43" s="82">
        <v>27000</v>
      </c>
      <c r="AB43" s="88">
        <v>800</v>
      </c>
      <c r="AC43" s="87">
        <v>100</v>
      </c>
      <c r="AD43" s="88">
        <v>50000</v>
      </c>
      <c r="AE43" s="90">
        <v>8000</v>
      </c>
      <c r="AF43" s="42" t="s">
        <v>17</v>
      </c>
      <c r="AH43"/>
      <c r="AI43"/>
      <c r="AJ43"/>
      <c r="AL43"/>
    </row>
    <row r="44" spans="10:38" s="2" customFormat="1" ht="14.1" customHeight="1" x14ac:dyDescent="0.15">
      <c r="K44"/>
      <c r="L44"/>
      <c r="M44"/>
      <c r="N44"/>
      <c r="O44"/>
      <c r="P44"/>
      <c r="Q44"/>
      <c r="T44" s="77" t="s">
        <v>49</v>
      </c>
      <c r="U44" s="73">
        <f>1+U45</f>
        <v>3</v>
      </c>
      <c r="V44" s="30">
        <v>112000</v>
      </c>
      <c r="W44" s="31">
        <v>18000</v>
      </c>
      <c r="X44" s="84">
        <v>276000</v>
      </c>
      <c r="Y44" s="82">
        <v>46000</v>
      </c>
      <c r="Z44" s="84">
        <v>162000</v>
      </c>
      <c r="AA44" s="82">
        <v>27000</v>
      </c>
      <c r="AB44" s="88">
        <v>800</v>
      </c>
      <c r="AC44" s="87">
        <v>100</v>
      </c>
      <c r="AD44" s="88">
        <v>50000</v>
      </c>
      <c r="AE44" s="90">
        <v>8000</v>
      </c>
      <c r="AF44" s="42" t="s">
        <v>18</v>
      </c>
      <c r="AH44"/>
      <c r="AI44"/>
      <c r="AJ44"/>
      <c r="AL44"/>
    </row>
    <row r="45" spans="10:38" s="2" customFormat="1" ht="14.1" customHeight="1" x14ac:dyDescent="0.15">
      <c r="K45"/>
      <c r="L45"/>
      <c r="M45"/>
      <c r="N45"/>
      <c r="O45"/>
      <c r="P45"/>
      <c r="Q45"/>
      <c r="T45" s="91" t="s">
        <v>50</v>
      </c>
      <c r="U45" s="92">
        <f>1+U46</f>
        <v>2</v>
      </c>
      <c r="V45" s="93">
        <v>116000</v>
      </c>
      <c r="W45" s="94">
        <v>19000</v>
      </c>
      <c r="X45" s="95">
        <v>304000</v>
      </c>
      <c r="Y45" s="96">
        <v>50000</v>
      </c>
      <c r="Z45" s="95">
        <v>176000</v>
      </c>
      <c r="AA45" s="96">
        <v>29000</v>
      </c>
      <c r="AB45" s="97">
        <v>800</v>
      </c>
      <c r="AC45" s="98">
        <v>100</v>
      </c>
      <c r="AD45" s="97">
        <v>50000</v>
      </c>
      <c r="AE45" s="99">
        <v>8000</v>
      </c>
      <c r="AF45" s="67" t="s">
        <v>19</v>
      </c>
      <c r="AH45"/>
      <c r="AI45"/>
      <c r="AJ45"/>
      <c r="AL45"/>
    </row>
    <row r="46" spans="10:38" s="2" customFormat="1" ht="14.1" customHeight="1" x14ac:dyDescent="0.15">
      <c r="K46"/>
      <c r="L46"/>
      <c r="M46"/>
      <c r="N46"/>
      <c r="O46"/>
      <c r="P46"/>
      <c r="Q46"/>
      <c r="T46" s="78" t="s">
        <v>99</v>
      </c>
      <c r="U46" s="79">
        <v>1</v>
      </c>
      <c r="V46" s="69">
        <v>120000</v>
      </c>
      <c r="W46" s="80">
        <v>20000</v>
      </c>
      <c r="X46" s="85">
        <v>332000</v>
      </c>
      <c r="Y46" s="80">
        <v>55000</v>
      </c>
      <c r="Z46" s="85">
        <v>191000</v>
      </c>
      <c r="AA46" s="80">
        <v>31000</v>
      </c>
      <c r="AB46" s="89">
        <v>800</v>
      </c>
      <c r="AC46" s="70">
        <v>100</v>
      </c>
      <c r="AD46" s="89">
        <v>50000</v>
      </c>
      <c r="AE46" s="71">
        <v>8000</v>
      </c>
      <c r="AF46" s="68" t="s">
        <v>20</v>
      </c>
      <c r="AH46"/>
      <c r="AI46"/>
      <c r="AJ46"/>
      <c r="AL46"/>
    </row>
    <row r="47" spans="10:38" s="2" customFormat="1" ht="14.1" customHeight="1" x14ac:dyDescent="0.15">
      <c r="K47"/>
      <c r="L47"/>
      <c r="M47"/>
      <c r="N47"/>
      <c r="O47"/>
      <c r="P47"/>
      <c r="Q47"/>
      <c r="W47"/>
      <c r="X47" s="3"/>
      <c r="Y47" s="4"/>
      <c r="Z47" s="4"/>
      <c r="AF47" s="42" t="s">
        <v>21</v>
      </c>
      <c r="AH47"/>
      <c r="AI47"/>
      <c r="AJ47"/>
      <c r="AL47"/>
    </row>
    <row r="48" spans="10:38" s="2" customFormat="1" ht="14.1" customHeight="1" x14ac:dyDescent="0.15">
      <c r="K48"/>
      <c r="L48"/>
      <c r="M48"/>
      <c r="N48"/>
      <c r="O48"/>
      <c r="P48"/>
      <c r="Q48"/>
      <c r="V48" s="34">
        <f>VLOOKUP(AG8,T33:AE46,3,FALSE)</f>
        <v>120000</v>
      </c>
      <c r="W48" s="34">
        <f>VLOOKUP(AG8,T33:AE46,4,FALSE)</f>
        <v>20000</v>
      </c>
      <c r="X48" s="34">
        <f>VLOOKUP(AG8,T33:AE46,5,FALSE)</f>
        <v>332000</v>
      </c>
      <c r="Y48" s="34">
        <f>VLOOKUP(AG8,T33:AE46,6,FALSE)</f>
        <v>55000</v>
      </c>
      <c r="Z48" s="34">
        <f>VLOOKUP(AG8,T33:AE46,7,FALSE)</f>
        <v>191000</v>
      </c>
      <c r="AA48" s="34">
        <f>VLOOKUP(AG8,T33:AE46,8,FALSE)</f>
        <v>31000</v>
      </c>
      <c r="AB48" s="34">
        <f>VLOOKUP(AG8,T33:AE46,9,FALSE)</f>
        <v>800</v>
      </c>
      <c r="AC48" s="34">
        <f>VLOOKUP(AG8,T33:AE46,10,FALSE)</f>
        <v>100</v>
      </c>
      <c r="AD48" s="34">
        <f>VLOOKUP(AG8,T33:AE46,11,FALSE)</f>
        <v>50000</v>
      </c>
      <c r="AE48" s="34">
        <f>VLOOKUP(AG8,T33:AE46,12,FALSE)</f>
        <v>8000</v>
      </c>
      <c r="AF48" s="42" t="s">
        <v>22</v>
      </c>
      <c r="AH48"/>
      <c r="AI48"/>
      <c r="AJ48"/>
      <c r="AL48"/>
    </row>
    <row r="49" spans="11:38" s="2" customFormat="1" ht="14.1" customHeight="1" x14ac:dyDescent="0.15">
      <c r="K49"/>
      <c r="L49"/>
      <c r="M49"/>
      <c r="N49"/>
      <c r="O49"/>
      <c r="P49"/>
      <c r="Q49"/>
      <c r="AF49" s="42" t="s">
        <v>23</v>
      </c>
      <c r="AH49" s="8"/>
      <c r="AI49"/>
      <c r="AJ49"/>
      <c r="AL49"/>
    </row>
    <row r="50" spans="11:38" s="2" customFormat="1" ht="14.1" customHeight="1" x14ac:dyDescent="0.15">
      <c r="K50"/>
      <c r="L50"/>
      <c r="M50"/>
      <c r="N50"/>
      <c r="O50"/>
      <c r="P50"/>
      <c r="Q50"/>
      <c r="AF50" s="42"/>
      <c r="AH50"/>
      <c r="AI50"/>
      <c r="AJ50"/>
      <c r="AL50"/>
    </row>
    <row r="51" spans="11:38" s="2" customFormat="1" ht="14.1" customHeight="1" x14ac:dyDescent="0.15">
      <c r="K51"/>
      <c r="L51"/>
      <c r="M51"/>
      <c r="N51"/>
      <c r="O51"/>
      <c r="P51"/>
      <c r="Q51"/>
      <c r="AF51" s="54"/>
      <c r="AH51"/>
      <c r="AI51"/>
      <c r="AJ51"/>
      <c r="AL51"/>
    </row>
    <row r="52" spans="11:38" s="2" customFormat="1" ht="14.1" customHeight="1" x14ac:dyDescent="0.15">
      <c r="K52"/>
      <c r="L52"/>
      <c r="M52"/>
      <c r="N52"/>
      <c r="O52"/>
      <c r="P52"/>
      <c r="Q52"/>
      <c r="AF52" s="55"/>
      <c r="AH52"/>
      <c r="AI52"/>
      <c r="AJ52"/>
      <c r="AL52"/>
    </row>
    <row r="53" spans="11:38" s="2" customFormat="1" ht="14.1" customHeight="1" x14ac:dyDescent="0.15">
      <c r="K53"/>
      <c r="L53"/>
      <c r="M53"/>
      <c r="N53"/>
      <c r="O53"/>
      <c r="P53"/>
      <c r="Q53"/>
      <c r="AH53"/>
      <c r="AI53"/>
      <c r="AJ53"/>
      <c r="AL53"/>
    </row>
    <row r="54" spans="11:38" s="2" customFormat="1" ht="14.1" customHeight="1" x14ac:dyDescent="0.15">
      <c r="K54"/>
      <c r="L54"/>
      <c r="M54"/>
      <c r="N54"/>
      <c r="O54"/>
      <c r="P54"/>
      <c r="Q54"/>
      <c r="AH54" s="5"/>
      <c r="AI54"/>
      <c r="AJ54"/>
      <c r="AK54"/>
      <c r="AL54"/>
    </row>
    <row r="55" spans="11:38" s="2" customFormat="1" ht="14.1" customHeight="1" x14ac:dyDescent="0.15">
      <c r="K55"/>
      <c r="L55"/>
      <c r="M55"/>
      <c r="N55"/>
      <c r="O55"/>
      <c r="P55"/>
      <c r="Q55"/>
      <c r="AH55" s="5"/>
      <c r="AI55"/>
      <c r="AJ55"/>
      <c r="AK55"/>
      <c r="AL55"/>
    </row>
    <row r="56" spans="11:38" s="7" customFormat="1" ht="14.1" customHeight="1" x14ac:dyDescent="0.15">
      <c r="K56" s="8"/>
      <c r="L56" s="8"/>
      <c r="M56" s="8"/>
      <c r="N56" s="8"/>
      <c r="O56" s="8"/>
      <c r="P56" s="8"/>
      <c r="Q56" s="8"/>
      <c r="AH56" s="35"/>
      <c r="AI56" s="8"/>
      <c r="AJ56" s="8"/>
      <c r="AK56" s="8"/>
      <c r="AL56" s="8"/>
    </row>
  </sheetData>
  <sheetProtection sheet="1" objects="1" scenarios="1"/>
  <mergeCells count="75">
    <mergeCell ref="B7:AG7"/>
    <mergeCell ref="AE8:AF8"/>
    <mergeCell ref="AA17:AA18"/>
    <mergeCell ref="AB17:AB18"/>
    <mergeCell ref="AC17:AC18"/>
    <mergeCell ref="AD17:AD18"/>
    <mergeCell ref="AE17:AE18"/>
    <mergeCell ref="AF17:AF18"/>
    <mergeCell ref="U17:U18"/>
    <mergeCell ref="V17:V18"/>
    <mergeCell ref="W17:W18"/>
    <mergeCell ref="X17:X18"/>
    <mergeCell ref="Y17:Y18"/>
    <mergeCell ref="Z17:Z18"/>
    <mergeCell ref="O17:O18"/>
    <mergeCell ref="AG17:AG18"/>
    <mergeCell ref="B17:B24"/>
    <mergeCell ref="C17:C24"/>
    <mergeCell ref="G17:G18"/>
    <mergeCell ref="G13:G15"/>
    <mergeCell ref="H13:H15"/>
    <mergeCell ref="B9:B15"/>
    <mergeCell ref="C9:C15"/>
    <mergeCell ref="D9:D15"/>
    <mergeCell ref="E9:E15"/>
    <mergeCell ref="F9:F15"/>
    <mergeCell ref="G9:H12"/>
    <mergeCell ref="F17:F24"/>
    <mergeCell ref="E17:E24"/>
    <mergeCell ref="D17:D24"/>
    <mergeCell ref="H17:H18"/>
    <mergeCell ref="J9:R9"/>
    <mergeCell ref="S9:S15"/>
    <mergeCell ref="T9:AG9"/>
    <mergeCell ref="Z12:Z15"/>
    <mergeCell ref="AF11:AG13"/>
    <mergeCell ref="W13:W15"/>
    <mergeCell ref="X13:Y13"/>
    <mergeCell ref="J14:J15"/>
    <mergeCell ref="K14:K15"/>
    <mergeCell ref="X14:Y14"/>
    <mergeCell ref="V12:V15"/>
    <mergeCell ref="W12:Y12"/>
    <mergeCell ref="V11:AA11"/>
    <mergeCell ref="AB11:AB15"/>
    <mergeCell ref="AC11:AC15"/>
    <mergeCell ref="AD11:AD15"/>
    <mergeCell ref="AB10:AG10"/>
    <mergeCell ref="J11:K13"/>
    <mergeCell ref="L11:L15"/>
    <mergeCell ref="M11:M15"/>
    <mergeCell ref="N11:N15"/>
    <mergeCell ref="O11:O15"/>
    <mergeCell ref="AE11:AE15"/>
    <mergeCell ref="P11:P15"/>
    <mergeCell ref="Q11:Q15"/>
    <mergeCell ref="R11:R15"/>
    <mergeCell ref="AA12:AA15"/>
    <mergeCell ref="AF14:AG14"/>
    <mergeCell ref="T11:T15"/>
    <mergeCell ref="U11:U15"/>
    <mergeCell ref="I17:I18"/>
    <mergeCell ref="J10:L10"/>
    <mergeCell ref="M10:R10"/>
    <mergeCell ref="T10:AA10"/>
    <mergeCell ref="P17:P18"/>
    <mergeCell ref="Q17:Q18"/>
    <mergeCell ref="R17:R18"/>
    <mergeCell ref="S17:S18"/>
    <mergeCell ref="T17:T18"/>
    <mergeCell ref="J17:J18"/>
    <mergeCell ref="K17:K18"/>
    <mergeCell ref="L17:L18"/>
    <mergeCell ref="M17:M18"/>
    <mergeCell ref="N17:N18"/>
  </mergeCells>
  <phoneticPr fontId="4"/>
  <conditionalFormatting sqref="D17:E17">
    <cfRule type="cellIs" dxfId="57" priority="62" operator="equal">
      <formula>""</formula>
    </cfRule>
  </conditionalFormatting>
  <conditionalFormatting sqref="D17:F24">
    <cfRule type="cellIs" dxfId="56" priority="17" operator="equal">
      <formula>""</formula>
    </cfRule>
  </conditionalFormatting>
  <conditionalFormatting sqref="F17">
    <cfRule type="containsBlanks" dxfId="55" priority="38">
      <formula>LEN(TRIM(F17))=0</formula>
    </cfRule>
  </conditionalFormatting>
  <conditionalFormatting sqref="F17:F24">
    <cfRule type="cellIs" dxfId="54" priority="3" operator="equal">
      <formula>""</formula>
    </cfRule>
  </conditionalFormatting>
  <conditionalFormatting sqref="G25:H25 J25">
    <cfRule type="cellIs" dxfId="53" priority="26" operator="equal">
      <formula>""</formula>
    </cfRule>
  </conditionalFormatting>
  <conditionalFormatting sqref="J19 K20 L21 N22 G25:H25 M25 P25">
    <cfRule type="cellIs" dxfId="52" priority="13" operator="equal">
      <formula>""</formula>
    </cfRule>
  </conditionalFormatting>
  <conditionalFormatting sqref="J19 K20 L21 N22 M25">
    <cfRule type="cellIs" dxfId="51" priority="27" operator="equal">
      <formula>""</formula>
    </cfRule>
  </conditionalFormatting>
  <conditionalFormatting sqref="M19:M21">
    <cfRule type="cellIs" dxfId="50" priority="2" operator="equal">
      <formula>""</formula>
    </cfRule>
  </conditionalFormatting>
  <conditionalFormatting sqref="O23 Q24">
    <cfRule type="cellIs" dxfId="49" priority="7" operator="equal">
      <formula>""</formula>
    </cfRule>
  </conditionalFormatting>
  <conditionalFormatting sqref="O23">
    <cfRule type="cellIs" dxfId="48" priority="20" operator="equal">
      <formula>""</formula>
    </cfRule>
  </conditionalFormatting>
  <conditionalFormatting sqref="O25">
    <cfRule type="cellIs" dxfId="47" priority="22" operator="equal">
      <formula>""</formula>
    </cfRule>
  </conditionalFormatting>
  <conditionalFormatting sqref="P25">
    <cfRule type="cellIs" dxfId="46" priority="21" operator="equal">
      <formula>""</formula>
    </cfRule>
  </conditionalFormatting>
  <conditionalFormatting sqref="Q24:Q25">
    <cfRule type="cellIs" dxfId="45" priority="24" operator="equal">
      <formula>""</formula>
    </cfRule>
  </conditionalFormatting>
  <conditionalFormatting sqref="R17:R18">
    <cfRule type="cellIs" dxfId="44" priority="9" operator="equal">
      <formula>""</formula>
    </cfRule>
    <cfRule type="cellIs" dxfId="43" priority="11" operator="equal">
      <formula>""</formula>
    </cfRule>
    <cfRule type="cellIs" dxfId="42" priority="33" operator="equal">
      <formula>""</formula>
    </cfRule>
    <cfRule type="cellIs" dxfId="41" priority="34" operator="equal">
      <formula>""</formula>
    </cfRule>
  </conditionalFormatting>
  <conditionalFormatting sqref="S25">
    <cfRule type="cellIs" dxfId="40" priority="14" operator="equal">
      <formula>""</formula>
    </cfRule>
    <cfRule type="cellIs" dxfId="39" priority="25" operator="equal">
      <formula>""</formula>
    </cfRule>
  </conditionalFormatting>
  <conditionalFormatting sqref="T24:Y24">
    <cfRule type="cellIs" dxfId="38" priority="5" operator="equal">
      <formula>""</formula>
    </cfRule>
  </conditionalFormatting>
  <conditionalFormatting sqref="AB17:AC18 AE17:AE18">
    <cfRule type="cellIs" dxfId="37" priority="30" operator="equal">
      <formula>""</formula>
    </cfRule>
    <cfRule type="cellIs" priority="32" operator="equal">
      <formula>""</formula>
    </cfRule>
  </conditionalFormatting>
  <conditionalFormatting sqref="AC17:AC18">
    <cfRule type="cellIs" dxfId="36" priority="12" operator="equal">
      <formula>""</formula>
    </cfRule>
  </conditionalFormatting>
  <conditionalFormatting sqref="AC19:AE23">
    <cfRule type="cellIs" dxfId="35" priority="8" operator="equal">
      <formula>""</formula>
    </cfRule>
  </conditionalFormatting>
  <conditionalFormatting sqref="AE17:AE18 AB17:AC18">
    <cfRule type="cellIs" dxfId="34" priority="28" operator="equal">
      <formula>""</formula>
    </cfRule>
  </conditionalFormatting>
  <conditionalFormatting sqref="AE17:AE18">
    <cfRule type="cellIs" dxfId="33" priority="18" operator="equal">
      <formula>""</formula>
    </cfRule>
    <cfRule type="cellIs" dxfId="32" priority="19" operator="equal">
      <formula>""</formula>
    </cfRule>
  </conditionalFormatting>
  <conditionalFormatting sqref="AF24:AG24">
    <cfRule type="cellIs" dxfId="31" priority="4" operator="equal">
      <formula>""</formula>
    </cfRule>
  </conditionalFormatting>
  <conditionalFormatting sqref="AG8">
    <cfRule type="cellIs" dxfId="30" priority="15" operator="equal">
      <formula>""</formula>
    </cfRule>
    <cfRule type="cellIs" dxfId="29" priority="36" operator="equal">
      <formula>""</formula>
    </cfRule>
  </conditionalFormatting>
  <dataValidations count="5">
    <dataValidation type="list" allowBlank="1" showInputMessage="1" showErrorMessage="1" sqref="AG8" xr:uid="{DC44EDDE-F0DB-4257-8F7E-6F0EF689D875}">
      <formula1>$T$34:$T$46</formula1>
    </dataValidation>
    <dataValidation type="list" allowBlank="1" showInputMessage="1" showErrorMessage="1" sqref="R17:R18" xr:uid="{2AD215F9-3446-4C82-9BFD-85D26E05DDF7}">
      <formula1>" ,有"</formula1>
    </dataValidation>
    <dataValidation type="list" allowBlank="1" showInputMessage="1" showErrorMessage="1" sqref="D17:E24" xr:uid="{074C1674-D2CF-4F00-9A60-9DD92728FCDF}">
      <formula1>$AF$32:$AF$50</formula1>
    </dataValidation>
    <dataValidation type="list" allowBlank="1" showInputMessage="1" showErrorMessage="1" sqref="S25" xr:uid="{06116EFE-27D2-4CF4-B57B-48017DAD8B38}">
      <formula1>"⑦"</formula1>
    </dataValidation>
    <dataValidation type="list" allowBlank="1" showInputMessage="1" showErrorMessage="1" sqref="O23 Q24" xr:uid="{00E3F0A3-32FA-4495-8E30-9A2BB96D37B4}">
      <formula1>"〇"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C298-74F0-4F19-835A-96312A65BFEC}">
  <sheetPr>
    <pageSetUpPr fitToPage="1"/>
  </sheetPr>
  <dimension ref="A1:AL56"/>
  <sheetViews>
    <sheetView view="pageBreakPreview" topLeftCell="F4" zoomScale="59" zoomScaleNormal="70" zoomScaleSheetLayoutView="59" workbookViewId="0">
      <selection activeCell="AJ24" sqref="AJ24"/>
    </sheetView>
  </sheetViews>
  <sheetFormatPr defaultRowHeight="13.5" x14ac:dyDescent="0.15"/>
  <cols>
    <col min="1" max="1" width="1.875" customWidth="1"/>
    <col min="2" max="6" width="4.625" customWidth="1"/>
    <col min="7" max="7" width="7" customWidth="1"/>
    <col min="8" max="8" width="4.625" customWidth="1"/>
    <col min="9" max="9" width="7" customWidth="1"/>
    <col min="10" max="15" width="4.625" customWidth="1"/>
    <col min="16" max="16" width="6.75" customWidth="1"/>
    <col min="17" max="19" width="4.625" customWidth="1"/>
    <col min="20" max="33" width="11.625" customWidth="1"/>
  </cols>
  <sheetData>
    <row r="1" spans="1:36" ht="5.25" customHeight="1" x14ac:dyDescent="0.15">
      <c r="J1" s="38"/>
      <c r="R1" s="2"/>
      <c r="S1" s="2"/>
      <c r="W1" s="3"/>
      <c r="X1" s="4"/>
      <c r="Y1" s="4"/>
      <c r="Z1" s="2"/>
      <c r="AA1" s="2"/>
      <c r="AB1" s="2"/>
      <c r="AC1" s="2"/>
      <c r="AD1" s="2"/>
      <c r="AE1" s="2"/>
      <c r="AF1" s="2"/>
      <c r="AG1" s="2"/>
      <c r="AH1" s="2"/>
      <c r="AI1" s="1"/>
      <c r="AJ1" s="5"/>
    </row>
    <row r="2" spans="1:36" ht="18" customHeight="1" x14ac:dyDescent="0.2">
      <c r="J2" s="132" t="s">
        <v>24</v>
      </c>
      <c r="K2" s="45" t="s">
        <v>118</v>
      </c>
      <c r="R2" s="2"/>
      <c r="S2" s="2"/>
      <c r="T2" s="134"/>
      <c r="U2" s="113" t="s">
        <v>119</v>
      </c>
      <c r="W2" s="3"/>
      <c r="X2" s="4"/>
      <c r="Y2" s="4"/>
      <c r="Z2" s="2"/>
      <c r="AA2" s="2"/>
      <c r="AB2" s="2"/>
      <c r="AC2" s="2"/>
      <c r="AD2" s="2"/>
      <c r="AE2" s="2"/>
      <c r="AF2" s="2"/>
      <c r="AG2" s="2"/>
      <c r="AH2" s="2"/>
      <c r="AI2" s="1"/>
      <c r="AJ2" s="5"/>
    </row>
    <row r="3" spans="1:36" ht="6" customHeight="1" x14ac:dyDescent="0.15">
      <c r="J3" s="53"/>
      <c r="K3" s="45"/>
      <c r="R3" s="2"/>
      <c r="S3" s="2"/>
      <c r="W3" s="3"/>
      <c r="X3" s="4"/>
      <c r="Y3" s="4"/>
      <c r="Z3" s="2"/>
      <c r="AA3" s="2"/>
      <c r="AB3" s="2"/>
      <c r="AC3" s="2"/>
      <c r="AD3" s="2"/>
      <c r="AE3" s="2"/>
      <c r="AF3" s="2"/>
      <c r="AG3" s="2"/>
      <c r="AH3" s="2"/>
      <c r="AI3" s="1"/>
      <c r="AJ3" s="5"/>
    </row>
    <row r="4" spans="1:36" ht="18" customHeight="1" x14ac:dyDescent="0.15">
      <c r="J4" s="133"/>
      <c r="K4" s="46" t="s">
        <v>46</v>
      </c>
      <c r="R4" s="2"/>
      <c r="S4" s="2"/>
      <c r="W4" s="3"/>
      <c r="X4" s="4"/>
      <c r="Y4" s="4"/>
      <c r="Z4" s="2"/>
      <c r="AA4" s="2"/>
      <c r="AB4" s="2"/>
      <c r="AC4" s="2"/>
      <c r="AD4" s="2"/>
      <c r="AE4" s="2"/>
      <c r="AF4" s="2"/>
      <c r="AG4" s="2"/>
      <c r="AH4" s="2"/>
      <c r="AI4" s="1"/>
      <c r="AJ4" s="5"/>
    </row>
    <row r="5" spans="1:36" ht="8.25" customHeight="1" x14ac:dyDescent="0.15">
      <c r="R5" s="2"/>
      <c r="S5" s="2"/>
      <c r="W5" s="3"/>
      <c r="X5" s="4"/>
      <c r="Y5" s="4"/>
      <c r="Z5" s="2"/>
      <c r="AA5" s="2"/>
      <c r="AB5" s="2"/>
      <c r="AC5" s="2"/>
      <c r="AD5" s="2"/>
      <c r="AE5" s="2"/>
      <c r="AF5" s="2"/>
      <c r="AG5" s="2"/>
      <c r="AH5" s="2"/>
      <c r="AI5" s="1"/>
      <c r="AJ5" s="5"/>
    </row>
    <row r="6" spans="1:36" ht="14.25" x14ac:dyDescent="0.15">
      <c r="A6" s="63" t="s">
        <v>57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6" ht="19.5" thickBot="1" x14ac:dyDescent="0.2">
      <c r="A7" s="63"/>
      <c r="B7" s="231" t="s">
        <v>112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</row>
    <row r="8" spans="1:36" ht="18" thickBot="1" x14ac:dyDescent="0.2">
      <c r="A8" s="65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232" t="s">
        <v>47</v>
      </c>
      <c r="AF8" s="232"/>
      <c r="AG8" s="151" t="s">
        <v>99</v>
      </c>
    </row>
    <row r="9" spans="1:36" ht="13.5" customHeight="1" x14ac:dyDescent="0.15">
      <c r="A9" s="66"/>
      <c r="B9" s="218" t="s">
        <v>58</v>
      </c>
      <c r="C9" s="218" t="s">
        <v>59</v>
      </c>
      <c r="D9" s="218" t="s">
        <v>60</v>
      </c>
      <c r="E9" s="218" t="s">
        <v>61</v>
      </c>
      <c r="F9" s="218" t="s">
        <v>62</v>
      </c>
      <c r="G9" s="219" t="s">
        <v>51</v>
      </c>
      <c r="H9" s="220"/>
      <c r="I9" s="124"/>
      <c r="J9" s="199" t="s">
        <v>63</v>
      </c>
      <c r="K9" s="200"/>
      <c r="L9" s="200"/>
      <c r="M9" s="200"/>
      <c r="N9" s="200"/>
      <c r="O9" s="200"/>
      <c r="P9" s="200"/>
      <c r="Q9" s="200"/>
      <c r="R9" s="201"/>
      <c r="S9" s="202" t="s">
        <v>64</v>
      </c>
      <c r="T9" s="203" t="s">
        <v>65</v>
      </c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5"/>
    </row>
    <row r="10" spans="1:36" ht="13.5" customHeight="1" x14ac:dyDescent="0.15">
      <c r="A10" s="66"/>
      <c r="B10" s="190"/>
      <c r="C10" s="190"/>
      <c r="D10" s="190"/>
      <c r="E10" s="190"/>
      <c r="F10" s="190"/>
      <c r="G10" s="221"/>
      <c r="H10" s="222"/>
      <c r="I10" s="125"/>
      <c r="J10" s="168" t="s">
        <v>66</v>
      </c>
      <c r="K10" s="169"/>
      <c r="L10" s="170"/>
      <c r="M10" s="168" t="s">
        <v>67</v>
      </c>
      <c r="N10" s="169"/>
      <c r="O10" s="169"/>
      <c r="P10" s="169"/>
      <c r="Q10" s="169"/>
      <c r="R10" s="170"/>
      <c r="S10" s="194"/>
      <c r="T10" s="171" t="s">
        <v>68</v>
      </c>
      <c r="U10" s="172"/>
      <c r="V10" s="172"/>
      <c r="W10" s="172"/>
      <c r="X10" s="172"/>
      <c r="Y10" s="172"/>
      <c r="Z10" s="172"/>
      <c r="AA10" s="173"/>
      <c r="AB10" s="182" t="s">
        <v>69</v>
      </c>
      <c r="AC10" s="183"/>
      <c r="AD10" s="183"/>
      <c r="AE10" s="183"/>
      <c r="AF10" s="183"/>
      <c r="AG10" s="184"/>
    </row>
    <row r="11" spans="1:36" ht="13.5" customHeight="1" x14ac:dyDescent="0.15">
      <c r="A11" s="66"/>
      <c r="B11" s="190"/>
      <c r="C11" s="190"/>
      <c r="D11" s="190"/>
      <c r="E11" s="190"/>
      <c r="F11" s="190"/>
      <c r="G11" s="221"/>
      <c r="H11" s="222"/>
      <c r="I11" s="125"/>
      <c r="J11" s="185" t="s">
        <v>70</v>
      </c>
      <c r="K11" s="186"/>
      <c r="L11" s="189" t="s">
        <v>71</v>
      </c>
      <c r="M11" s="191" t="s">
        <v>72</v>
      </c>
      <c r="N11" s="189" t="s">
        <v>73</v>
      </c>
      <c r="O11" s="189" t="s">
        <v>74</v>
      </c>
      <c r="P11" s="191" t="s">
        <v>75</v>
      </c>
      <c r="Q11" s="193" t="s">
        <v>76</v>
      </c>
      <c r="R11" s="193" t="s">
        <v>77</v>
      </c>
      <c r="S11" s="194"/>
      <c r="T11" s="190" t="s">
        <v>78</v>
      </c>
      <c r="U11" s="189" t="s">
        <v>79</v>
      </c>
      <c r="V11" s="171" t="s">
        <v>80</v>
      </c>
      <c r="W11" s="172"/>
      <c r="X11" s="172"/>
      <c r="Y11" s="172"/>
      <c r="Z11" s="172"/>
      <c r="AA11" s="173"/>
      <c r="AB11" s="190" t="s">
        <v>81</v>
      </c>
      <c r="AC11" s="189" t="s">
        <v>82</v>
      </c>
      <c r="AD11" s="189" t="s">
        <v>83</v>
      </c>
      <c r="AE11" s="189" t="s">
        <v>84</v>
      </c>
      <c r="AF11" s="206" t="s">
        <v>85</v>
      </c>
      <c r="AG11" s="195"/>
    </row>
    <row r="12" spans="1:36" ht="48.75" customHeight="1" x14ac:dyDescent="0.15">
      <c r="A12" s="66"/>
      <c r="B12" s="190"/>
      <c r="C12" s="190"/>
      <c r="D12" s="190"/>
      <c r="E12" s="190"/>
      <c r="F12" s="190"/>
      <c r="G12" s="221"/>
      <c r="H12" s="222"/>
      <c r="I12" s="125"/>
      <c r="J12" s="187"/>
      <c r="K12" s="188"/>
      <c r="L12" s="190"/>
      <c r="M12" s="192"/>
      <c r="N12" s="190"/>
      <c r="O12" s="190"/>
      <c r="P12" s="192"/>
      <c r="Q12" s="194"/>
      <c r="R12" s="194"/>
      <c r="S12" s="194"/>
      <c r="T12" s="190"/>
      <c r="U12" s="190"/>
      <c r="V12" s="190" t="s">
        <v>86</v>
      </c>
      <c r="W12" s="182" t="s">
        <v>37</v>
      </c>
      <c r="X12" s="183"/>
      <c r="Y12" s="184"/>
      <c r="Z12" s="189" t="s">
        <v>87</v>
      </c>
      <c r="AA12" s="195" t="s">
        <v>88</v>
      </c>
      <c r="AB12" s="190"/>
      <c r="AC12" s="190"/>
      <c r="AD12" s="190"/>
      <c r="AE12" s="190"/>
      <c r="AF12" s="207"/>
      <c r="AG12" s="196"/>
    </row>
    <row r="13" spans="1:36" ht="86.25" customHeight="1" x14ac:dyDescent="0.15">
      <c r="A13" s="66"/>
      <c r="B13" s="190"/>
      <c r="C13" s="190"/>
      <c r="D13" s="190"/>
      <c r="E13" s="190"/>
      <c r="F13" s="190"/>
      <c r="G13" s="190" t="s">
        <v>0</v>
      </c>
      <c r="H13" s="217" t="s">
        <v>52</v>
      </c>
      <c r="I13" s="119"/>
      <c r="J13" s="187"/>
      <c r="K13" s="188"/>
      <c r="L13" s="190"/>
      <c r="M13" s="192"/>
      <c r="N13" s="190"/>
      <c r="O13" s="190"/>
      <c r="P13" s="192"/>
      <c r="Q13" s="194"/>
      <c r="R13" s="194"/>
      <c r="S13" s="194"/>
      <c r="T13" s="190"/>
      <c r="U13" s="190"/>
      <c r="V13" s="190"/>
      <c r="W13" s="190" t="s">
        <v>89</v>
      </c>
      <c r="X13" s="208" t="s">
        <v>90</v>
      </c>
      <c r="Y13" s="209"/>
      <c r="Z13" s="190"/>
      <c r="AA13" s="196"/>
      <c r="AB13" s="190"/>
      <c r="AC13" s="190"/>
      <c r="AD13" s="190"/>
      <c r="AE13" s="190"/>
      <c r="AF13" s="207"/>
      <c r="AG13" s="196"/>
    </row>
    <row r="14" spans="1:36" ht="23.45" customHeight="1" x14ac:dyDescent="0.15">
      <c r="A14" s="66"/>
      <c r="B14" s="190"/>
      <c r="C14" s="190"/>
      <c r="D14" s="190"/>
      <c r="E14" s="190"/>
      <c r="F14" s="190"/>
      <c r="G14" s="190"/>
      <c r="H14" s="213"/>
      <c r="I14" s="119"/>
      <c r="J14" s="210" t="s">
        <v>91</v>
      </c>
      <c r="K14" s="212" t="s">
        <v>92</v>
      </c>
      <c r="L14" s="190"/>
      <c r="M14" s="192"/>
      <c r="N14" s="190"/>
      <c r="O14" s="190"/>
      <c r="P14" s="192"/>
      <c r="Q14" s="194"/>
      <c r="R14" s="194"/>
      <c r="S14" s="194"/>
      <c r="T14" s="190"/>
      <c r="U14" s="190"/>
      <c r="V14" s="190"/>
      <c r="W14" s="190"/>
      <c r="X14" s="197" t="s">
        <v>93</v>
      </c>
      <c r="Y14" s="198"/>
      <c r="Z14" s="190"/>
      <c r="AA14" s="196"/>
      <c r="AB14" s="190"/>
      <c r="AC14" s="190"/>
      <c r="AD14" s="190"/>
      <c r="AE14" s="190"/>
      <c r="AF14" s="197" t="s">
        <v>93</v>
      </c>
      <c r="AG14" s="198"/>
    </row>
    <row r="15" spans="1:36" ht="80.25" customHeight="1" x14ac:dyDescent="0.15">
      <c r="A15" s="66"/>
      <c r="B15" s="190"/>
      <c r="C15" s="190"/>
      <c r="D15" s="190"/>
      <c r="E15" s="190"/>
      <c r="F15" s="190"/>
      <c r="G15" s="190"/>
      <c r="H15" s="213"/>
      <c r="I15" s="119"/>
      <c r="J15" s="211"/>
      <c r="K15" s="213"/>
      <c r="L15" s="190"/>
      <c r="M15" s="192"/>
      <c r="N15" s="190"/>
      <c r="O15" s="190"/>
      <c r="P15" s="192"/>
      <c r="Q15" s="194"/>
      <c r="R15" s="194"/>
      <c r="S15" s="194"/>
      <c r="T15" s="190"/>
      <c r="U15" s="190"/>
      <c r="V15" s="190"/>
      <c r="W15" s="190"/>
      <c r="X15" s="118" t="s">
        <v>94</v>
      </c>
      <c r="Y15" s="118" t="s">
        <v>95</v>
      </c>
      <c r="Z15" s="190"/>
      <c r="AA15" s="196"/>
      <c r="AB15" s="190"/>
      <c r="AC15" s="190"/>
      <c r="AD15" s="190"/>
      <c r="AE15" s="190"/>
      <c r="AF15" s="118" t="s">
        <v>94</v>
      </c>
      <c r="AG15" s="118" t="s">
        <v>95</v>
      </c>
    </row>
    <row r="16" spans="1:36" x14ac:dyDescent="0.15">
      <c r="A16" s="66"/>
      <c r="B16" s="105"/>
      <c r="C16" s="105"/>
      <c r="D16" s="105"/>
      <c r="E16" s="105"/>
      <c r="F16" s="105"/>
      <c r="G16" s="120" t="s">
        <v>53</v>
      </c>
      <c r="H16" s="120" t="s">
        <v>53</v>
      </c>
      <c r="I16" s="126"/>
      <c r="J16" s="121" t="s">
        <v>96</v>
      </c>
      <c r="K16" s="122" t="s">
        <v>96</v>
      </c>
      <c r="L16" s="120" t="s">
        <v>96</v>
      </c>
      <c r="M16" s="120" t="s">
        <v>96</v>
      </c>
      <c r="N16" s="120" t="s">
        <v>97</v>
      </c>
      <c r="O16" s="120"/>
      <c r="P16" s="120" t="s">
        <v>53</v>
      </c>
      <c r="Q16" s="123"/>
      <c r="R16" s="123"/>
      <c r="S16" s="123"/>
      <c r="T16" s="120" t="s">
        <v>98</v>
      </c>
      <c r="U16" s="120" t="s">
        <v>98</v>
      </c>
      <c r="V16" s="120" t="s">
        <v>98</v>
      </c>
      <c r="W16" s="120" t="s">
        <v>98</v>
      </c>
      <c r="X16" s="120" t="s">
        <v>98</v>
      </c>
      <c r="Y16" s="120" t="s">
        <v>98</v>
      </c>
      <c r="Z16" s="120" t="s">
        <v>98</v>
      </c>
      <c r="AA16" s="120" t="s">
        <v>98</v>
      </c>
      <c r="AB16" s="120" t="s">
        <v>98</v>
      </c>
      <c r="AC16" s="120" t="s">
        <v>98</v>
      </c>
      <c r="AD16" s="120" t="s">
        <v>98</v>
      </c>
      <c r="AE16" s="120" t="s">
        <v>98</v>
      </c>
      <c r="AF16" s="120" t="s">
        <v>98</v>
      </c>
      <c r="AG16" s="120" t="s">
        <v>98</v>
      </c>
    </row>
    <row r="17" spans="2:35" ht="39.950000000000003" customHeight="1" x14ac:dyDescent="0.15">
      <c r="B17" s="214" t="s">
        <v>3</v>
      </c>
      <c r="C17" s="214" t="s">
        <v>4</v>
      </c>
      <c r="D17" s="251" t="s">
        <v>7</v>
      </c>
      <c r="E17" s="251" t="s">
        <v>7</v>
      </c>
      <c r="F17" s="254" t="s">
        <v>114</v>
      </c>
      <c r="G17" s="166"/>
      <c r="H17" s="229"/>
      <c r="I17" s="166" t="s">
        <v>5</v>
      </c>
      <c r="J17" s="178"/>
      <c r="K17" s="178"/>
      <c r="L17" s="178"/>
      <c r="M17" s="178"/>
      <c r="N17" s="178"/>
      <c r="O17" s="178"/>
      <c r="P17" s="174"/>
      <c r="Q17" s="174"/>
      <c r="R17" s="247" t="s">
        <v>115</v>
      </c>
      <c r="S17" s="178"/>
      <c r="T17" s="239">
        <f>AB17</f>
        <v>50500</v>
      </c>
      <c r="U17" s="237">
        <f>T17-V17</f>
        <v>500</v>
      </c>
      <c r="V17" s="237">
        <f>W17+Z17+AA17</f>
        <v>50000</v>
      </c>
      <c r="W17" s="237" t="str">
        <f>IF(R17="有","38,000","0")</f>
        <v>38,000</v>
      </c>
      <c r="X17" s="235"/>
      <c r="Y17" s="245"/>
      <c r="Z17" s="237" t="str">
        <f>IF(R17="有","6,000","0")</f>
        <v>6,000</v>
      </c>
      <c r="AA17" s="237" t="str">
        <f>IF(R17="有","6,000","0")</f>
        <v>6,000</v>
      </c>
      <c r="AB17" s="237">
        <f>AC17+AE17</f>
        <v>50500</v>
      </c>
      <c r="AC17" s="249">
        <v>48000</v>
      </c>
      <c r="AD17" s="237"/>
      <c r="AE17" s="243">
        <v>2500</v>
      </c>
      <c r="AF17" s="237"/>
      <c r="AG17" s="245"/>
    </row>
    <row r="18" spans="2:35" ht="39.950000000000003" customHeight="1" x14ac:dyDescent="0.15">
      <c r="B18" s="215"/>
      <c r="C18" s="215"/>
      <c r="D18" s="252"/>
      <c r="E18" s="252"/>
      <c r="F18" s="255"/>
      <c r="G18" s="167"/>
      <c r="H18" s="230"/>
      <c r="I18" s="167"/>
      <c r="J18" s="179"/>
      <c r="K18" s="179"/>
      <c r="L18" s="179"/>
      <c r="M18" s="179"/>
      <c r="N18" s="179"/>
      <c r="O18" s="179"/>
      <c r="P18" s="175"/>
      <c r="Q18" s="175"/>
      <c r="R18" s="248"/>
      <c r="S18" s="179"/>
      <c r="T18" s="240"/>
      <c r="U18" s="238"/>
      <c r="V18" s="238"/>
      <c r="W18" s="238"/>
      <c r="X18" s="236"/>
      <c r="Y18" s="246"/>
      <c r="Z18" s="238"/>
      <c r="AA18" s="238"/>
      <c r="AB18" s="238"/>
      <c r="AC18" s="250"/>
      <c r="AD18" s="238"/>
      <c r="AE18" s="244"/>
      <c r="AF18" s="238"/>
      <c r="AG18" s="246"/>
    </row>
    <row r="19" spans="2:35" ht="80.099999999999994" customHeight="1" x14ac:dyDescent="0.15">
      <c r="B19" s="215"/>
      <c r="C19" s="215"/>
      <c r="D19" s="252"/>
      <c r="E19" s="252"/>
      <c r="F19" s="255"/>
      <c r="G19" s="102"/>
      <c r="H19" s="58"/>
      <c r="I19" s="102" t="s">
        <v>54</v>
      </c>
      <c r="J19" s="127">
        <v>15.7</v>
      </c>
      <c r="K19" s="9"/>
      <c r="L19" s="9"/>
      <c r="M19" s="9"/>
      <c r="N19" s="58"/>
      <c r="O19" s="58"/>
      <c r="P19" s="10"/>
      <c r="Q19" s="10"/>
      <c r="R19" s="10"/>
      <c r="S19" s="10"/>
      <c r="T19" s="59">
        <f t="shared" ref="T19:T24" si="0">AB19</f>
        <v>2531100</v>
      </c>
      <c r="U19" s="59">
        <f>AB19-V19</f>
        <v>19100</v>
      </c>
      <c r="V19" s="59">
        <f>SUM(W19:AA19)</f>
        <v>2512000</v>
      </c>
      <c r="W19" s="59">
        <f>+V48*$J$19</f>
        <v>1884000</v>
      </c>
      <c r="X19" s="10"/>
      <c r="Y19" s="10"/>
      <c r="Z19" s="59">
        <f>+W48*$J$19</f>
        <v>314000</v>
      </c>
      <c r="AA19" s="59">
        <f>+Z19</f>
        <v>314000</v>
      </c>
      <c r="AB19" s="59">
        <f>SUM(AC19:AE19)</f>
        <v>2531100</v>
      </c>
      <c r="AC19" s="143">
        <v>2332000</v>
      </c>
      <c r="AD19" s="144"/>
      <c r="AE19" s="144">
        <v>199100</v>
      </c>
      <c r="AF19" s="59"/>
      <c r="AG19" s="10"/>
    </row>
    <row r="20" spans="2:35" ht="80.099999999999994" customHeight="1" x14ac:dyDescent="0.15">
      <c r="B20" s="215"/>
      <c r="C20" s="215"/>
      <c r="D20" s="252"/>
      <c r="E20" s="252"/>
      <c r="F20" s="255"/>
      <c r="G20" s="102"/>
      <c r="H20" s="9"/>
      <c r="I20" s="102" t="s">
        <v>55</v>
      </c>
      <c r="J20" s="58"/>
      <c r="K20" s="127">
        <v>3.7</v>
      </c>
      <c r="L20" s="9"/>
      <c r="M20" s="9"/>
      <c r="N20" s="58"/>
      <c r="O20" s="58"/>
      <c r="P20" s="10"/>
      <c r="Q20" s="10"/>
      <c r="R20" s="11"/>
      <c r="S20" s="11"/>
      <c r="T20" s="59">
        <f t="shared" si="0"/>
        <v>1662500</v>
      </c>
      <c r="U20" s="59">
        <f t="shared" ref="U20:U23" si="1">AB20-V20</f>
        <v>27100</v>
      </c>
      <c r="V20" s="59">
        <f>SUM(W20:AA20)</f>
        <v>1635400</v>
      </c>
      <c r="W20" s="59">
        <f>+X48*$K$20</f>
        <v>1228400</v>
      </c>
      <c r="X20" s="10"/>
      <c r="Y20" s="10"/>
      <c r="Z20" s="59">
        <f>+Y48*$K$20</f>
        <v>203500</v>
      </c>
      <c r="AA20" s="59">
        <f>+Z20</f>
        <v>203500</v>
      </c>
      <c r="AB20" s="59">
        <f>SUM(AC20:AE20)</f>
        <v>1662500</v>
      </c>
      <c r="AC20" s="143">
        <v>1250000</v>
      </c>
      <c r="AD20" s="144"/>
      <c r="AE20" s="144">
        <v>412500</v>
      </c>
      <c r="AF20" s="59"/>
      <c r="AG20" s="10"/>
    </row>
    <row r="21" spans="2:35" ht="80.099999999999994" customHeight="1" x14ac:dyDescent="0.15">
      <c r="B21" s="215"/>
      <c r="C21" s="215"/>
      <c r="D21" s="252"/>
      <c r="E21" s="252"/>
      <c r="F21" s="255"/>
      <c r="G21" s="102"/>
      <c r="H21" s="12"/>
      <c r="I21" s="102" t="s">
        <v>56</v>
      </c>
      <c r="J21" s="12"/>
      <c r="K21" s="60"/>
      <c r="L21" s="128">
        <v>4.3</v>
      </c>
      <c r="M21" s="128">
        <v>1</v>
      </c>
      <c r="N21" s="60"/>
      <c r="O21" s="60"/>
      <c r="P21" s="13"/>
      <c r="Q21" s="13"/>
      <c r="R21" s="14"/>
      <c r="S21" s="14"/>
      <c r="T21" s="109">
        <f t="shared" si="0"/>
        <v>1100300</v>
      </c>
      <c r="U21" s="59">
        <f t="shared" si="1"/>
        <v>12400</v>
      </c>
      <c r="V21" s="59">
        <f>SUM(W21:AA21)</f>
        <v>1087900</v>
      </c>
      <c r="W21" s="59">
        <f>+Z48*$L$21</f>
        <v>821300</v>
      </c>
      <c r="X21" s="10"/>
      <c r="Y21" s="10"/>
      <c r="Z21" s="59">
        <f>+AA48*$L$21</f>
        <v>133300</v>
      </c>
      <c r="AA21" s="59">
        <f>+Z21</f>
        <v>133300</v>
      </c>
      <c r="AB21" s="59">
        <f>SUM(AC21:AE21)</f>
        <v>1100300</v>
      </c>
      <c r="AC21" s="143">
        <v>970000</v>
      </c>
      <c r="AD21" s="144"/>
      <c r="AE21" s="144">
        <v>130300</v>
      </c>
      <c r="AF21" s="59"/>
      <c r="AG21" s="117"/>
    </row>
    <row r="22" spans="2:35" ht="80.099999999999994" customHeight="1" x14ac:dyDescent="0.15">
      <c r="B22" s="215"/>
      <c r="C22" s="215"/>
      <c r="D22" s="252"/>
      <c r="E22" s="252"/>
      <c r="F22" s="255"/>
      <c r="G22" s="102"/>
      <c r="H22" s="12"/>
      <c r="I22" s="102" t="s">
        <v>103</v>
      </c>
      <c r="J22" s="12"/>
      <c r="K22" s="12"/>
      <c r="L22" s="61"/>
      <c r="M22" s="15"/>
      <c r="N22" s="129">
        <v>235</v>
      </c>
      <c r="O22" s="15"/>
      <c r="P22" s="13"/>
      <c r="Q22" s="13"/>
      <c r="R22" s="14"/>
      <c r="S22" s="14"/>
      <c r="T22" s="109">
        <f t="shared" si="0"/>
        <v>239450</v>
      </c>
      <c r="U22" s="59">
        <f t="shared" si="1"/>
        <v>4450</v>
      </c>
      <c r="V22" s="59">
        <f>SUM(W22:AA22)</f>
        <v>235000</v>
      </c>
      <c r="W22" s="59">
        <f>+AB48*$N$22</f>
        <v>188000</v>
      </c>
      <c r="X22" s="10"/>
      <c r="Y22" s="10"/>
      <c r="Z22" s="59">
        <f>+AC48*$N$22</f>
        <v>23500</v>
      </c>
      <c r="AA22" s="59">
        <f>+Z22</f>
        <v>23500</v>
      </c>
      <c r="AB22" s="59">
        <f>SUM(AC22:AE22)</f>
        <v>239450</v>
      </c>
      <c r="AC22" s="143">
        <v>180000</v>
      </c>
      <c r="AD22" s="144"/>
      <c r="AE22" s="144">
        <v>59450</v>
      </c>
      <c r="AF22" s="59"/>
      <c r="AG22" s="117"/>
      <c r="AI22" s="111"/>
    </row>
    <row r="23" spans="2:35" ht="80.099999999999994" customHeight="1" x14ac:dyDescent="0.15">
      <c r="B23" s="215"/>
      <c r="C23" s="215"/>
      <c r="D23" s="252"/>
      <c r="E23" s="252"/>
      <c r="F23" s="255"/>
      <c r="G23" s="104"/>
      <c r="H23" s="12"/>
      <c r="I23" s="104" t="s">
        <v>105</v>
      </c>
      <c r="J23" s="12"/>
      <c r="K23" s="12"/>
      <c r="L23" s="15"/>
      <c r="M23" s="61"/>
      <c r="N23" s="15"/>
      <c r="O23" s="130" t="s">
        <v>117</v>
      </c>
      <c r="P23" s="15"/>
      <c r="Q23" s="107"/>
      <c r="R23" s="14"/>
      <c r="S23" s="14"/>
      <c r="T23" s="109">
        <f t="shared" si="0"/>
        <v>66495</v>
      </c>
      <c r="U23" s="59">
        <f t="shared" si="1"/>
        <v>495</v>
      </c>
      <c r="V23" s="59">
        <f>W23+Z23+AA23</f>
        <v>66000</v>
      </c>
      <c r="W23" s="59" t="str">
        <f>IF(O23="〇","50,000","0")</f>
        <v>50,000</v>
      </c>
      <c r="X23" s="10"/>
      <c r="Y23" s="10"/>
      <c r="Z23" s="59" t="str">
        <f>IF(O23="〇","8,000","0")</f>
        <v>8,000</v>
      </c>
      <c r="AA23" s="59" t="str">
        <f>IF(O23="〇","8,000","0")</f>
        <v>8,000</v>
      </c>
      <c r="AB23" s="59">
        <f>SUM(AC23:AE23)</f>
        <v>66495</v>
      </c>
      <c r="AC23" s="143">
        <v>35245</v>
      </c>
      <c r="AD23" s="144"/>
      <c r="AE23" s="144">
        <v>31250</v>
      </c>
      <c r="AF23" s="59"/>
      <c r="AG23" s="117"/>
    </row>
    <row r="24" spans="2:35" ht="80.099999999999994" customHeight="1" x14ac:dyDescent="0.15">
      <c r="B24" s="216"/>
      <c r="C24" s="216"/>
      <c r="D24" s="253"/>
      <c r="E24" s="253"/>
      <c r="F24" s="256"/>
      <c r="G24" s="103"/>
      <c r="H24" s="16"/>
      <c r="I24" s="103" t="s">
        <v>104</v>
      </c>
      <c r="J24" s="16"/>
      <c r="K24" s="16"/>
      <c r="L24" s="17"/>
      <c r="M24" s="17"/>
      <c r="N24" s="18"/>
      <c r="O24" s="114"/>
      <c r="P24" s="19"/>
      <c r="Q24" s="131" t="s">
        <v>117</v>
      </c>
      <c r="R24" s="17"/>
      <c r="S24" s="17"/>
      <c r="T24" s="110">
        <f t="shared" si="0"/>
        <v>359000</v>
      </c>
      <c r="U24" s="101">
        <f>AB24-V24</f>
        <v>220000</v>
      </c>
      <c r="V24" s="101">
        <f>+W24</f>
        <v>139000</v>
      </c>
      <c r="W24" s="101">
        <f>SUM(X24:Y24)</f>
        <v>139000</v>
      </c>
      <c r="X24" s="145">
        <v>60000</v>
      </c>
      <c r="Y24" s="146">
        <v>79000</v>
      </c>
      <c r="Z24" s="115"/>
      <c r="AA24" s="116"/>
      <c r="AB24" s="101">
        <f>SUM(AF24:AG24)</f>
        <v>359000</v>
      </c>
      <c r="AC24" s="116"/>
      <c r="AD24" s="116"/>
      <c r="AE24" s="116"/>
      <c r="AF24" s="145">
        <v>120000</v>
      </c>
      <c r="AG24" s="146">
        <v>239000</v>
      </c>
    </row>
    <row r="25" spans="2:35" ht="60" customHeight="1" x14ac:dyDescent="0.15">
      <c r="B25" s="20"/>
      <c r="C25" s="20"/>
      <c r="D25" s="21" t="s">
        <v>1</v>
      </c>
      <c r="E25" s="20"/>
      <c r="F25" s="20"/>
      <c r="G25" s="139">
        <v>15</v>
      </c>
      <c r="H25" s="140">
        <v>10</v>
      </c>
      <c r="I25" s="137"/>
      <c r="J25" s="136">
        <f>+J19</f>
        <v>15.7</v>
      </c>
      <c r="K25" s="136">
        <f>+K20</f>
        <v>3.7</v>
      </c>
      <c r="L25" s="136">
        <f>+L21</f>
        <v>4.3</v>
      </c>
      <c r="M25" s="137">
        <f>SUM(M19:M21)</f>
        <v>1</v>
      </c>
      <c r="N25" s="136">
        <f>+N22</f>
        <v>235</v>
      </c>
      <c r="O25" s="138" t="str">
        <f>O23</f>
        <v>〇</v>
      </c>
      <c r="P25" s="139">
        <v>12</v>
      </c>
      <c r="Q25" s="138" t="str">
        <f>Q24</f>
        <v>〇</v>
      </c>
      <c r="R25" s="138"/>
      <c r="S25" s="141" t="s">
        <v>116</v>
      </c>
      <c r="T25" s="147">
        <f>SUM(T17:T24)</f>
        <v>6009345</v>
      </c>
      <c r="U25" s="147">
        <f>SUM(U17:U24)</f>
        <v>284045</v>
      </c>
      <c r="V25" s="147">
        <f>SUM(V17:V24)</f>
        <v>5725300</v>
      </c>
      <c r="W25" s="147">
        <f>SUM(W17:W24)</f>
        <v>4260700</v>
      </c>
      <c r="X25" s="147">
        <f>+X24</f>
        <v>60000</v>
      </c>
      <c r="Y25" s="147">
        <f>+Y24</f>
        <v>79000</v>
      </c>
      <c r="Z25" s="147">
        <f t="shared" ref="Z25:AE25" si="2">SUM(Z17:Z24)</f>
        <v>674300</v>
      </c>
      <c r="AA25" s="147">
        <f t="shared" si="2"/>
        <v>674300</v>
      </c>
      <c r="AB25" s="147">
        <f t="shared" si="2"/>
        <v>6009345</v>
      </c>
      <c r="AC25" s="148">
        <f t="shared" si="2"/>
        <v>4815245</v>
      </c>
      <c r="AD25" s="147">
        <f t="shared" si="2"/>
        <v>0</v>
      </c>
      <c r="AE25" s="147">
        <f t="shared" si="2"/>
        <v>835100</v>
      </c>
      <c r="AF25" s="147">
        <f>+AF24</f>
        <v>120000</v>
      </c>
      <c r="AG25" s="147">
        <f>+AG24</f>
        <v>239000</v>
      </c>
    </row>
    <row r="26" spans="2:35" x14ac:dyDescent="0.15">
      <c r="K26" s="1"/>
      <c r="L26" s="1"/>
      <c r="M26" s="1"/>
      <c r="N26" s="1"/>
      <c r="O26" s="1"/>
      <c r="P26" s="1"/>
      <c r="Q26" s="1"/>
      <c r="R26" s="2"/>
      <c r="S26" s="2"/>
      <c r="T26" s="1"/>
      <c r="U26" s="1"/>
      <c r="V26" s="1"/>
      <c r="W26" s="22"/>
      <c r="X26" s="2"/>
      <c r="Y26" s="23"/>
      <c r="Z26" s="2"/>
      <c r="AA26" s="2"/>
      <c r="AB26" s="2"/>
      <c r="AC26" s="2"/>
      <c r="AD26" s="2"/>
      <c r="AE26" s="23"/>
      <c r="AF26" s="24"/>
      <c r="AG26" s="2"/>
      <c r="AH26" s="5"/>
    </row>
    <row r="27" spans="2:35" s="6" customFormat="1" ht="21" customHeight="1" x14ac:dyDescent="0.15">
      <c r="B27" s="36" t="s">
        <v>108</v>
      </c>
      <c r="C27" s="37" t="s">
        <v>25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25"/>
      <c r="S27" s="25"/>
      <c r="AG27" s="25"/>
      <c r="AH27" s="27"/>
    </row>
    <row r="28" spans="2:35" s="6" customFormat="1" ht="21" customHeight="1" x14ac:dyDescent="0.15">
      <c r="B28" s="36" t="s">
        <v>109</v>
      </c>
      <c r="C28" s="37" t="s">
        <v>106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38"/>
      <c r="R28" s="25"/>
      <c r="S28" s="25"/>
      <c r="X28" s="112"/>
      <c r="AG28" s="25"/>
      <c r="AH28" s="27"/>
    </row>
    <row r="29" spans="2:35" s="6" customFormat="1" ht="21" customHeight="1" x14ac:dyDescent="0.15">
      <c r="B29" s="36" t="s">
        <v>110</v>
      </c>
      <c r="C29" s="37" t="s">
        <v>107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38"/>
      <c r="R29" s="25"/>
      <c r="S29" s="25"/>
      <c r="AG29" s="25"/>
      <c r="AH29" s="27"/>
    </row>
    <row r="30" spans="2:35" s="6" customFormat="1" ht="19.5" customHeight="1" x14ac:dyDescent="0.15">
      <c r="B30" s="36" t="s">
        <v>111</v>
      </c>
      <c r="C30" s="37" t="s">
        <v>113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5"/>
      <c r="S30" s="25"/>
      <c r="AG30" s="25"/>
      <c r="AH30" s="27"/>
    </row>
    <row r="31" spans="2:35" s="6" customFormat="1" ht="14.1" customHeight="1" x14ac:dyDescent="0.2">
      <c r="B31" s="36"/>
      <c r="C31" s="37"/>
      <c r="D31" s="38"/>
      <c r="E31" s="38"/>
      <c r="F31" s="38"/>
      <c r="G31" s="38"/>
      <c r="H31" s="38"/>
      <c r="I31" s="38"/>
      <c r="K31" s="38"/>
      <c r="L31" s="38"/>
      <c r="M31" s="38"/>
      <c r="N31" s="38"/>
      <c r="O31" s="38"/>
      <c r="P31" s="38"/>
      <c r="Q31" s="38"/>
      <c r="R31" s="25"/>
      <c r="S31" s="25"/>
      <c r="V31" s="26"/>
      <c r="X31" s="49" t="s">
        <v>41</v>
      </c>
      <c r="Y31" s="25"/>
      <c r="Z31" s="25"/>
      <c r="AA31" s="25"/>
      <c r="AB31" s="25"/>
      <c r="AC31" s="25"/>
      <c r="AD31" s="25"/>
      <c r="AE31" s="25"/>
      <c r="AF31" s="43" t="s">
        <v>36</v>
      </c>
      <c r="AG31" s="28" t="s">
        <v>35</v>
      </c>
      <c r="AH31" s="27"/>
    </row>
    <row r="32" spans="2:35" s="6" customFormat="1" ht="14.1" customHeight="1" x14ac:dyDescent="0.15">
      <c r="M32"/>
      <c r="N32" s="38"/>
      <c r="O32" s="38"/>
      <c r="P32" s="38"/>
      <c r="Q32" s="38"/>
      <c r="R32" s="25"/>
      <c r="S32" s="25"/>
      <c r="T32" s="50"/>
      <c r="U32" s="43"/>
      <c r="V32" s="51" t="s">
        <v>100</v>
      </c>
      <c r="W32" s="51"/>
      <c r="X32" s="51" t="s">
        <v>101</v>
      </c>
      <c r="Y32" s="51"/>
      <c r="Z32" s="51" t="s">
        <v>102</v>
      </c>
      <c r="AA32" s="51"/>
      <c r="AB32" s="52" t="s">
        <v>44</v>
      </c>
      <c r="AC32" s="52"/>
      <c r="AD32" s="52" t="s">
        <v>45</v>
      </c>
      <c r="AE32" s="52"/>
      <c r="AF32" s="41" t="s">
        <v>6</v>
      </c>
      <c r="AG32" s="39">
        <v>50000</v>
      </c>
      <c r="AH32" s="27"/>
    </row>
    <row r="33" spans="10:38" s="6" customFormat="1" ht="14.1" customHeight="1" x14ac:dyDescent="0.15">
      <c r="M33"/>
      <c r="N33" s="38"/>
      <c r="O33" s="38"/>
      <c r="P33" s="38"/>
      <c r="Q33" s="38"/>
      <c r="R33" s="25"/>
      <c r="S33" s="25"/>
      <c r="T33" s="74" t="s">
        <v>42</v>
      </c>
      <c r="U33" s="72" t="s">
        <v>43</v>
      </c>
      <c r="V33" s="47" t="s">
        <v>37</v>
      </c>
      <c r="W33" s="48" t="s">
        <v>38</v>
      </c>
      <c r="X33" s="83" t="s">
        <v>37</v>
      </c>
      <c r="Y33" s="81" t="s">
        <v>39</v>
      </c>
      <c r="Z33" s="83" t="s">
        <v>37</v>
      </c>
      <c r="AA33" s="81" t="s">
        <v>39</v>
      </c>
      <c r="AB33" s="83" t="s">
        <v>37</v>
      </c>
      <c r="AC33" s="86" t="s">
        <v>39</v>
      </c>
      <c r="AD33" s="83" t="s">
        <v>37</v>
      </c>
      <c r="AE33" s="81" t="s">
        <v>40</v>
      </c>
      <c r="AF33" s="42" t="s">
        <v>7</v>
      </c>
      <c r="AG33" s="40"/>
      <c r="AH33" s="27"/>
    </row>
    <row r="34" spans="10:38" s="6" customFormat="1" ht="14.1" customHeight="1" x14ac:dyDescent="0.15">
      <c r="M34"/>
      <c r="N34" s="38"/>
      <c r="O34" s="38"/>
      <c r="P34" s="38"/>
      <c r="Q34" s="38"/>
      <c r="R34" s="25"/>
      <c r="S34" s="25"/>
      <c r="T34" s="75" t="s">
        <v>27</v>
      </c>
      <c r="U34" s="73">
        <f>1+U35</f>
        <v>13</v>
      </c>
      <c r="V34" s="30">
        <v>112000</v>
      </c>
      <c r="W34" s="31">
        <v>18000</v>
      </c>
      <c r="X34" s="84">
        <v>276000</v>
      </c>
      <c r="Y34" s="82">
        <v>46000</v>
      </c>
      <c r="Z34" s="84">
        <v>162000</v>
      </c>
      <c r="AA34" s="82">
        <v>27000</v>
      </c>
      <c r="AB34" s="88">
        <v>800</v>
      </c>
      <c r="AC34" s="87">
        <v>100</v>
      </c>
      <c r="AD34" s="88">
        <v>50000</v>
      </c>
      <c r="AE34" s="90">
        <v>8000</v>
      </c>
      <c r="AF34" s="42" t="s">
        <v>8</v>
      </c>
      <c r="AG34" s="40"/>
    </row>
    <row r="35" spans="10:38" s="6" customFormat="1" ht="14.1" customHeight="1" x14ac:dyDescent="0.15">
      <c r="J35" s="29"/>
      <c r="K35" s="29"/>
      <c r="L35" s="46"/>
      <c r="M35"/>
      <c r="N35" s="38"/>
      <c r="O35" s="38"/>
      <c r="P35" s="38"/>
      <c r="Q35" s="38"/>
      <c r="R35" s="25"/>
      <c r="S35" s="25"/>
      <c r="T35" s="75" t="s">
        <v>28</v>
      </c>
      <c r="U35" s="73">
        <f t="shared" ref="U35:U42" si="3">1+U36</f>
        <v>12</v>
      </c>
      <c r="V35" s="30">
        <v>112000</v>
      </c>
      <c r="W35" s="31">
        <v>18000</v>
      </c>
      <c r="X35" s="84">
        <v>276000</v>
      </c>
      <c r="Y35" s="82">
        <v>46000</v>
      </c>
      <c r="Z35" s="84">
        <v>162000</v>
      </c>
      <c r="AA35" s="82">
        <v>27000</v>
      </c>
      <c r="AB35" s="88">
        <v>800</v>
      </c>
      <c r="AC35" s="87">
        <v>100</v>
      </c>
      <c r="AD35" s="88">
        <v>50000</v>
      </c>
      <c r="AE35" s="90">
        <v>8000</v>
      </c>
      <c r="AF35" s="42" t="s">
        <v>9</v>
      </c>
      <c r="AG35" s="56"/>
    </row>
    <row r="36" spans="10:38" s="6" customFormat="1" ht="14.1" customHeight="1" x14ac:dyDescent="0.15">
      <c r="K36" s="38"/>
      <c r="L36" s="38"/>
      <c r="M36" s="38"/>
      <c r="N36" s="38"/>
      <c r="O36" s="38"/>
      <c r="P36" s="38"/>
      <c r="Q36" s="38"/>
      <c r="R36" s="25"/>
      <c r="S36" s="25"/>
      <c r="T36" s="75" t="s">
        <v>29</v>
      </c>
      <c r="U36" s="73">
        <f t="shared" si="3"/>
        <v>11</v>
      </c>
      <c r="V36" s="30">
        <v>112000</v>
      </c>
      <c r="W36" s="31">
        <v>18000</v>
      </c>
      <c r="X36" s="84">
        <v>276000</v>
      </c>
      <c r="Y36" s="82">
        <v>46000</v>
      </c>
      <c r="Z36" s="84">
        <v>162000</v>
      </c>
      <c r="AA36" s="82">
        <v>27000</v>
      </c>
      <c r="AB36" s="88">
        <v>800</v>
      </c>
      <c r="AC36" s="87">
        <v>100</v>
      </c>
      <c r="AD36" s="88">
        <v>50000</v>
      </c>
      <c r="AE36" s="90">
        <v>8000</v>
      </c>
      <c r="AF36" s="42" t="s">
        <v>10</v>
      </c>
      <c r="AG36" s="57"/>
    </row>
    <row r="37" spans="10:38" s="6" customFormat="1" ht="14.1" customHeight="1" x14ac:dyDescent="0.15">
      <c r="K37" s="38"/>
      <c r="L37" s="38"/>
      <c r="M37" s="38"/>
      <c r="N37" s="38"/>
      <c r="O37" s="38"/>
      <c r="P37" s="38"/>
      <c r="Q37" s="38"/>
      <c r="R37" s="25"/>
      <c r="S37" s="25"/>
      <c r="T37" s="75" t="s">
        <v>30</v>
      </c>
      <c r="U37" s="73">
        <f t="shared" si="3"/>
        <v>10</v>
      </c>
      <c r="V37" s="30">
        <v>112000</v>
      </c>
      <c r="W37" s="31">
        <v>18000</v>
      </c>
      <c r="X37" s="84">
        <v>276000</v>
      </c>
      <c r="Y37" s="82">
        <v>46000</v>
      </c>
      <c r="Z37" s="84">
        <v>162000</v>
      </c>
      <c r="AA37" s="82">
        <v>27000</v>
      </c>
      <c r="AB37" s="88">
        <v>800</v>
      </c>
      <c r="AC37" s="87">
        <v>100</v>
      </c>
      <c r="AD37" s="88">
        <v>50000</v>
      </c>
      <c r="AE37" s="90">
        <v>8000</v>
      </c>
      <c r="AF37" s="42" t="s">
        <v>11</v>
      </c>
    </row>
    <row r="38" spans="10:38" s="6" customFormat="1" ht="14.1" customHeight="1" x14ac:dyDescent="0.15">
      <c r="K38" s="38"/>
      <c r="L38" s="38"/>
      <c r="M38" s="38"/>
      <c r="N38" s="38"/>
      <c r="O38" s="38"/>
      <c r="P38" s="38"/>
      <c r="Q38" s="38"/>
      <c r="R38" s="25"/>
      <c r="S38" s="25"/>
      <c r="T38" s="75" t="s">
        <v>31</v>
      </c>
      <c r="U38" s="73">
        <f t="shared" si="3"/>
        <v>9</v>
      </c>
      <c r="V38" s="30">
        <v>112000</v>
      </c>
      <c r="W38" s="31">
        <v>18000</v>
      </c>
      <c r="X38" s="84">
        <v>276000</v>
      </c>
      <c r="Y38" s="82">
        <v>46000</v>
      </c>
      <c r="Z38" s="84">
        <v>162000</v>
      </c>
      <c r="AA38" s="82">
        <v>27000</v>
      </c>
      <c r="AB38" s="88">
        <v>800</v>
      </c>
      <c r="AC38" s="87">
        <v>100</v>
      </c>
      <c r="AD38" s="88">
        <v>50000</v>
      </c>
      <c r="AE38" s="90">
        <v>8000</v>
      </c>
      <c r="AF38" s="42" t="s">
        <v>12</v>
      </c>
      <c r="AH38" s="2"/>
    </row>
    <row r="39" spans="10:38" s="6" customFormat="1" ht="14.1" customHeight="1" x14ac:dyDescent="0.15">
      <c r="K39" s="38"/>
      <c r="L39" s="38"/>
      <c r="M39" s="38"/>
      <c r="N39" s="38"/>
      <c r="O39" s="38"/>
      <c r="P39" s="38"/>
      <c r="Q39" s="38"/>
      <c r="R39" s="25"/>
      <c r="S39" s="25"/>
      <c r="T39" s="75" t="s">
        <v>32</v>
      </c>
      <c r="U39" s="73">
        <f t="shared" si="3"/>
        <v>8</v>
      </c>
      <c r="V39" s="30">
        <v>112000</v>
      </c>
      <c r="W39" s="31">
        <v>18000</v>
      </c>
      <c r="X39" s="84">
        <v>276000</v>
      </c>
      <c r="Y39" s="82">
        <v>46000</v>
      </c>
      <c r="Z39" s="84">
        <v>162000</v>
      </c>
      <c r="AA39" s="82">
        <v>27000</v>
      </c>
      <c r="AB39" s="88">
        <v>800</v>
      </c>
      <c r="AC39" s="87">
        <v>100</v>
      </c>
      <c r="AD39" s="88">
        <v>50000</v>
      </c>
      <c r="AE39" s="90">
        <v>8000</v>
      </c>
      <c r="AF39" s="42" t="s">
        <v>13</v>
      </c>
      <c r="AH39" s="32"/>
    </row>
    <row r="40" spans="10:38" ht="14.1" customHeight="1" x14ac:dyDescent="0.15">
      <c r="R40" s="2"/>
      <c r="S40" s="2"/>
      <c r="T40" s="76" t="s">
        <v>33</v>
      </c>
      <c r="U40" s="73">
        <f t="shared" si="3"/>
        <v>7</v>
      </c>
      <c r="V40" s="30">
        <v>112000</v>
      </c>
      <c r="W40" s="31">
        <v>18000</v>
      </c>
      <c r="X40" s="84">
        <v>276000</v>
      </c>
      <c r="Y40" s="82">
        <v>46000</v>
      </c>
      <c r="Z40" s="84">
        <v>162000</v>
      </c>
      <c r="AA40" s="82">
        <v>27000</v>
      </c>
      <c r="AB40" s="88">
        <v>800</v>
      </c>
      <c r="AC40" s="87">
        <v>100</v>
      </c>
      <c r="AD40" s="88">
        <v>50000</v>
      </c>
      <c r="AE40" s="90">
        <v>8000</v>
      </c>
      <c r="AF40" s="42" t="s">
        <v>14</v>
      </c>
      <c r="AG40" s="2"/>
      <c r="AH40" s="33"/>
    </row>
    <row r="41" spans="10:38" ht="14.1" customHeight="1" x14ac:dyDescent="0.15">
      <c r="R41" s="2"/>
      <c r="S41" s="2"/>
      <c r="T41" s="76" t="s">
        <v>34</v>
      </c>
      <c r="U41" s="73">
        <f t="shared" si="3"/>
        <v>6</v>
      </c>
      <c r="V41" s="30">
        <v>112000</v>
      </c>
      <c r="W41" s="31">
        <v>18000</v>
      </c>
      <c r="X41" s="84">
        <v>276000</v>
      </c>
      <c r="Y41" s="82">
        <v>46000</v>
      </c>
      <c r="Z41" s="84">
        <v>162000</v>
      </c>
      <c r="AA41" s="82">
        <v>27000</v>
      </c>
      <c r="AB41" s="88">
        <v>800</v>
      </c>
      <c r="AC41" s="87">
        <v>100</v>
      </c>
      <c r="AD41" s="88">
        <v>50000</v>
      </c>
      <c r="AE41" s="90">
        <v>8000</v>
      </c>
      <c r="AF41" s="42" t="s">
        <v>15</v>
      </c>
      <c r="AG41" s="2"/>
    </row>
    <row r="42" spans="10:38" ht="14.1" customHeight="1" x14ac:dyDescent="0.15">
      <c r="R42" s="2"/>
      <c r="S42" s="2"/>
      <c r="T42" s="76" t="s">
        <v>26</v>
      </c>
      <c r="U42" s="73">
        <f t="shared" si="3"/>
        <v>5</v>
      </c>
      <c r="V42" s="30">
        <v>112000</v>
      </c>
      <c r="W42" s="31">
        <v>18000</v>
      </c>
      <c r="X42" s="84">
        <v>276000</v>
      </c>
      <c r="Y42" s="82">
        <v>46000</v>
      </c>
      <c r="Z42" s="84">
        <v>162000</v>
      </c>
      <c r="AA42" s="82">
        <v>27000</v>
      </c>
      <c r="AB42" s="88">
        <v>800</v>
      </c>
      <c r="AC42" s="87">
        <v>100</v>
      </c>
      <c r="AD42" s="88">
        <v>50000</v>
      </c>
      <c r="AE42" s="90">
        <v>8000</v>
      </c>
      <c r="AF42" s="42" t="s">
        <v>16</v>
      </c>
      <c r="AG42" s="2"/>
    </row>
    <row r="43" spans="10:38" s="2" customFormat="1" ht="14.1" customHeight="1" x14ac:dyDescent="0.15">
      <c r="K43"/>
      <c r="L43"/>
      <c r="M43"/>
      <c r="N43"/>
      <c r="O43"/>
      <c r="P43"/>
      <c r="Q43"/>
      <c r="T43" s="77" t="s">
        <v>48</v>
      </c>
      <c r="U43" s="73">
        <f>1+U44</f>
        <v>4</v>
      </c>
      <c r="V43" s="30">
        <v>112000</v>
      </c>
      <c r="W43" s="31">
        <v>18000</v>
      </c>
      <c r="X43" s="84">
        <v>276000</v>
      </c>
      <c r="Y43" s="82">
        <v>46000</v>
      </c>
      <c r="Z43" s="84">
        <v>162000</v>
      </c>
      <c r="AA43" s="82">
        <v>27000</v>
      </c>
      <c r="AB43" s="88">
        <v>800</v>
      </c>
      <c r="AC43" s="87">
        <v>100</v>
      </c>
      <c r="AD43" s="88">
        <v>50000</v>
      </c>
      <c r="AE43" s="90">
        <v>8000</v>
      </c>
      <c r="AF43" s="42" t="s">
        <v>17</v>
      </c>
      <c r="AH43"/>
      <c r="AI43"/>
      <c r="AJ43"/>
      <c r="AL43"/>
    </row>
    <row r="44" spans="10:38" s="2" customFormat="1" ht="14.1" customHeight="1" x14ac:dyDescent="0.15">
      <c r="K44"/>
      <c r="L44"/>
      <c r="M44"/>
      <c r="N44"/>
      <c r="O44"/>
      <c r="P44"/>
      <c r="Q44"/>
      <c r="T44" s="77" t="s">
        <v>49</v>
      </c>
      <c r="U44" s="73">
        <f>1+U45</f>
        <v>3</v>
      </c>
      <c r="V44" s="30">
        <v>112000</v>
      </c>
      <c r="W44" s="31">
        <v>18000</v>
      </c>
      <c r="X44" s="84">
        <v>276000</v>
      </c>
      <c r="Y44" s="82">
        <v>46000</v>
      </c>
      <c r="Z44" s="84">
        <v>162000</v>
      </c>
      <c r="AA44" s="82">
        <v>27000</v>
      </c>
      <c r="AB44" s="88">
        <v>800</v>
      </c>
      <c r="AC44" s="87">
        <v>100</v>
      </c>
      <c r="AD44" s="88">
        <v>50000</v>
      </c>
      <c r="AE44" s="90">
        <v>8000</v>
      </c>
      <c r="AF44" s="42" t="s">
        <v>18</v>
      </c>
      <c r="AH44"/>
      <c r="AI44"/>
      <c r="AJ44"/>
      <c r="AL44"/>
    </row>
    <row r="45" spans="10:38" s="2" customFormat="1" ht="14.1" customHeight="1" x14ac:dyDescent="0.15">
      <c r="K45"/>
      <c r="L45"/>
      <c r="M45"/>
      <c r="N45"/>
      <c r="O45"/>
      <c r="P45"/>
      <c r="Q45"/>
      <c r="T45" s="91" t="s">
        <v>50</v>
      </c>
      <c r="U45" s="92">
        <f>1+U46</f>
        <v>2</v>
      </c>
      <c r="V45" s="93">
        <v>116000</v>
      </c>
      <c r="W45" s="94">
        <v>19000</v>
      </c>
      <c r="X45" s="95">
        <v>304000</v>
      </c>
      <c r="Y45" s="96">
        <v>50000</v>
      </c>
      <c r="Z45" s="95">
        <v>176000</v>
      </c>
      <c r="AA45" s="96">
        <v>29000</v>
      </c>
      <c r="AB45" s="97">
        <v>800</v>
      </c>
      <c r="AC45" s="98">
        <v>100</v>
      </c>
      <c r="AD45" s="97">
        <v>50000</v>
      </c>
      <c r="AE45" s="99">
        <v>8000</v>
      </c>
      <c r="AF45" s="67" t="s">
        <v>19</v>
      </c>
      <c r="AH45"/>
      <c r="AI45"/>
      <c r="AJ45"/>
      <c r="AL45"/>
    </row>
    <row r="46" spans="10:38" s="2" customFormat="1" ht="14.1" customHeight="1" x14ac:dyDescent="0.15">
      <c r="K46"/>
      <c r="L46"/>
      <c r="M46"/>
      <c r="N46"/>
      <c r="O46"/>
      <c r="P46"/>
      <c r="Q46"/>
      <c r="T46" s="78" t="s">
        <v>99</v>
      </c>
      <c r="U46" s="79">
        <v>1</v>
      </c>
      <c r="V46" s="69">
        <v>120000</v>
      </c>
      <c r="W46" s="80">
        <v>20000</v>
      </c>
      <c r="X46" s="85">
        <v>332000</v>
      </c>
      <c r="Y46" s="80">
        <v>55000</v>
      </c>
      <c r="Z46" s="85">
        <v>191000</v>
      </c>
      <c r="AA46" s="80">
        <v>31000</v>
      </c>
      <c r="AB46" s="89">
        <v>800</v>
      </c>
      <c r="AC46" s="70">
        <v>100</v>
      </c>
      <c r="AD46" s="89">
        <v>50000</v>
      </c>
      <c r="AE46" s="71">
        <v>8000</v>
      </c>
      <c r="AF46" s="68" t="s">
        <v>20</v>
      </c>
      <c r="AH46"/>
      <c r="AI46"/>
      <c r="AJ46"/>
      <c r="AL46"/>
    </row>
    <row r="47" spans="10:38" s="2" customFormat="1" ht="14.1" customHeight="1" x14ac:dyDescent="0.15">
      <c r="K47"/>
      <c r="L47"/>
      <c r="M47"/>
      <c r="N47"/>
      <c r="O47"/>
      <c r="P47"/>
      <c r="Q47"/>
      <c r="W47"/>
      <c r="X47" s="3"/>
      <c r="Y47" s="4"/>
      <c r="Z47" s="4"/>
      <c r="AF47" s="42" t="s">
        <v>21</v>
      </c>
      <c r="AH47"/>
      <c r="AI47"/>
      <c r="AJ47"/>
      <c r="AL47"/>
    </row>
    <row r="48" spans="10:38" s="2" customFormat="1" ht="14.1" customHeight="1" x14ac:dyDescent="0.15">
      <c r="K48"/>
      <c r="L48"/>
      <c r="M48"/>
      <c r="N48"/>
      <c r="O48"/>
      <c r="P48"/>
      <c r="Q48"/>
      <c r="V48" s="34">
        <f>VLOOKUP(AG8,T33:AE46,3,FALSE)</f>
        <v>120000</v>
      </c>
      <c r="W48" s="34">
        <f>VLOOKUP(AG8,T33:AE46,4,FALSE)</f>
        <v>20000</v>
      </c>
      <c r="X48" s="34">
        <f>VLOOKUP(AG8,T33:AE46,5,FALSE)</f>
        <v>332000</v>
      </c>
      <c r="Y48" s="34">
        <f>VLOOKUP(AG8,T33:AE46,6,FALSE)</f>
        <v>55000</v>
      </c>
      <c r="Z48" s="34">
        <f>VLOOKUP(AG8,T33:AE46,7,FALSE)</f>
        <v>191000</v>
      </c>
      <c r="AA48" s="34">
        <f>VLOOKUP(AG8,T33:AE46,8,FALSE)</f>
        <v>31000</v>
      </c>
      <c r="AB48" s="34">
        <f>VLOOKUP(AG8,T33:AE46,9,FALSE)</f>
        <v>800</v>
      </c>
      <c r="AC48" s="34">
        <f>VLOOKUP(AG8,T33:AE46,10,FALSE)</f>
        <v>100</v>
      </c>
      <c r="AD48" s="34">
        <f>VLOOKUP(AG8,T33:AE46,11,FALSE)</f>
        <v>50000</v>
      </c>
      <c r="AE48" s="34">
        <f>VLOOKUP(AG8,T33:AE46,12,FALSE)</f>
        <v>8000</v>
      </c>
      <c r="AF48" s="42" t="s">
        <v>22</v>
      </c>
      <c r="AH48"/>
      <c r="AI48"/>
      <c r="AJ48"/>
      <c r="AL48"/>
    </row>
    <row r="49" spans="11:38" s="2" customFormat="1" ht="14.1" customHeight="1" x14ac:dyDescent="0.15">
      <c r="K49"/>
      <c r="L49"/>
      <c r="M49"/>
      <c r="N49"/>
      <c r="O49"/>
      <c r="P49"/>
      <c r="Q49"/>
      <c r="AF49" s="42" t="s">
        <v>23</v>
      </c>
      <c r="AH49" s="8"/>
      <c r="AI49"/>
      <c r="AJ49"/>
      <c r="AL49"/>
    </row>
    <row r="50" spans="11:38" s="2" customFormat="1" ht="14.1" customHeight="1" x14ac:dyDescent="0.15">
      <c r="K50"/>
      <c r="L50"/>
      <c r="M50"/>
      <c r="N50"/>
      <c r="O50"/>
      <c r="P50"/>
      <c r="Q50"/>
      <c r="AF50" s="42"/>
      <c r="AH50"/>
      <c r="AI50"/>
      <c r="AJ50"/>
      <c r="AL50"/>
    </row>
    <row r="51" spans="11:38" s="2" customFormat="1" ht="14.1" customHeight="1" x14ac:dyDescent="0.15">
      <c r="K51"/>
      <c r="L51"/>
      <c r="M51"/>
      <c r="N51"/>
      <c r="O51"/>
      <c r="P51"/>
      <c r="Q51"/>
      <c r="AF51" s="54"/>
      <c r="AH51"/>
      <c r="AI51"/>
      <c r="AJ51"/>
      <c r="AL51"/>
    </row>
    <row r="52" spans="11:38" s="2" customFormat="1" ht="14.1" customHeight="1" x14ac:dyDescent="0.15">
      <c r="K52"/>
      <c r="L52"/>
      <c r="M52"/>
      <c r="N52"/>
      <c r="O52"/>
      <c r="P52"/>
      <c r="Q52"/>
      <c r="AF52" s="55"/>
      <c r="AH52"/>
      <c r="AI52"/>
      <c r="AJ52"/>
      <c r="AL52"/>
    </row>
    <row r="53" spans="11:38" s="2" customFormat="1" ht="14.1" customHeight="1" x14ac:dyDescent="0.15">
      <c r="K53"/>
      <c r="L53"/>
      <c r="M53"/>
      <c r="N53"/>
      <c r="O53"/>
      <c r="P53"/>
      <c r="Q53"/>
      <c r="AH53"/>
      <c r="AI53"/>
      <c r="AJ53"/>
      <c r="AL53"/>
    </row>
    <row r="54" spans="11:38" s="2" customFormat="1" ht="14.1" customHeight="1" x14ac:dyDescent="0.15">
      <c r="K54"/>
      <c r="L54"/>
      <c r="M54"/>
      <c r="N54"/>
      <c r="O54"/>
      <c r="P54"/>
      <c r="Q54"/>
      <c r="AH54" s="5"/>
      <c r="AI54"/>
      <c r="AJ54"/>
      <c r="AK54"/>
      <c r="AL54"/>
    </row>
    <row r="55" spans="11:38" s="2" customFormat="1" ht="14.1" customHeight="1" x14ac:dyDescent="0.15">
      <c r="K55"/>
      <c r="L55"/>
      <c r="M55"/>
      <c r="N55"/>
      <c r="O55"/>
      <c r="P55"/>
      <c r="Q55"/>
      <c r="AH55" s="5"/>
      <c r="AI55"/>
      <c r="AJ55"/>
      <c r="AK55"/>
      <c r="AL55"/>
    </row>
    <row r="56" spans="11:38" s="7" customFormat="1" ht="14.1" customHeight="1" x14ac:dyDescent="0.15">
      <c r="K56" s="8"/>
      <c r="L56" s="8"/>
      <c r="M56" s="8"/>
      <c r="N56" s="8"/>
      <c r="O56" s="8"/>
      <c r="P56" s="8"/>
      <c r="Q56" s="8"/>
      <c r="AH56" s="35"/>
      <c r="AI56" s="8"/>
      <c r="AJ56" s="8"/>
      <c r="AK56" s="8"/>
      <c r="AL56" s="8"/>
    </row>
  </sheetData>
  <mergeCells count="75">
    <mergeCell ref="L11:L15"/>
    <mergeCell ref="M11:M15"/>
    <mergeCell ref="V11:AA11"/>
    <mergeCell ref="AB11:AB15"/>
    <mergeCell ref="AC11:AC15"/>
    <mergeCell ref="W13:W15"/>
    <mergeCell ref="X13:Y13"/>
    <mergeCell ref="B7:AG7"/>
    <mergeCell ref="AE8:AF8"/>
    <mergeCell ref="B9:B15"/>
    <mergeCell ref="C9:C15"/>
    <mergeCell ref="D9:D15"/>
    <mergeCell ref="E9:E15"/>
    <mergeCell ref="F9:F15"/>
    <mergeCell ref="G9:H12"/>
    <mergeCell ref="J9:R9"/>
    <mergeCell ref="J10:L10"/>
    <mergeCell ref="M10:R10"/>
    <mergeCell ref="T10:AA10"/>
    <mergeCell ref="AB10:AG10"/>
    <mergeCell ref="W12:Y12"/>
    <mergeCell ref="Z12:Z15"/>
    <mergeCell ref="AA12:AA15"/>
    <mergeCell ref="AD11:AD15"/>
    <mergeCell ref="AE11:AE15"/>
    <mergeCell ref="K14:K15"/>
    <mergeCell ref="X14:Y14"/>
    <mergeCell ref="AF14:AG14"/>
    <mergeCell ref="U11:U15"/>
    <mergeCell ref="N11:N15"/>
    <mergeCell ref="R11:R15"/>
    <mergeCell ref="O11:O15"/>
    <mergeCell ref="P11:P15"/>
    <mergeCell ref="Q11:Q15"/>
    <mergeCell ref="T11:T15"/>
    <mergeCell ref="S9:S15"/>
    <mergeCell ref="T9:AG9"/>
    <mergeCell ref="AF11:AG13"/>
    <mergeCell ref="V12:V15"/>
    <mergeCell ref="B17:B24"/>
    <mergeCell ref="C17:C24"/>
    <mergeCell ref="D17:D24"/>
    <mergeCell ref="E17:E24"/>
    <mergeCell ref="F17:F24"/>
    <mergeCell ref="G17:G18"/>
    <mergeCell ref="H17:H18"/>
    <mergeCell ref="G13:G15"/>
    <mergeCell ref="H13:H15"/>
    <mergeCell ref="J14:J15"/>
    <mergeCell ref="I17:I18"/>
    <mergeCell ref="J11:K13"/>
    <mergeCell ref="AF17:AF18"/>
    <mergeCell ref="AG17:AG18"/>
    <mergeCell ref="AA17:AA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B17:AB18"/>
    <mergeCell ref="AC17:AC18"/>
    <mergeCell ref="AD17:AD18"/>
    <mergeCell ref="AE17:AE18"/>
    <mergeCell ref="J17:J18"/>
    <mergeCell ref="K17:K18"/>
    <mergeCell ref="L17:L18"/>
    <mergeCell ref="M17:M18"/>
    <mergeCell ref="N17:N18"/>
    <mergeCell ref="O17:O18"/>
  </mergeCells>
  <phoneticPr fontId="4"/>
  <conditionalFormatting sqref="D17:E17">
    <cfRule type="cellIs" dxfId="28" priority="31" operator="equal">
      <formula>""</formula>
    </cfRule>
  </conditionalFormatting>
  <conditionalFormatting sqref="D17:F24">
    <cfRule type="cellIs" dxfId="27" priority="13" operator="equal">
      <formula>""</formula>
    </cfRule>
  </conditionalFormatting>
  <conditionalFormatting sqref="F17">
    <cfRule type="containsBlanks" dxfId="26" priority="30">
      <formula>LEN(TRIM(F17))=0</formula>
    </cfRule>
  </conditionalFormatting>
  <conditionalFormatting sqref="F17:F24">
    <cfRule type="cellIs" dxfId="25" priority="2" operator="equal">
      <formula>""</formula>
    </cfRule>
  </conditionalFormatting>
  <conditionalFormatting sqref="G25:H25 J25">
    <cfRule type="cellIs" dxfId="24" priority="21" operator="equal">
      <formula>""</formula>
    </cfRule>
  </conditionalFormatting>
  <conditionalFormatting sqref="J19 K20 L21 N22 G25:H25 M25 P25">
    <cfRule type="cellIs" dxfId="23" priority="10" operator="equal">
      <formula>""</formula>
    </cfRule>
  </conditionalFormatting>
  <conditionalFormatting sqref="J19 K20 L21 N22 M25">
    <cfRule type="cellIs" dxfId="22" priority="22" operator="equal">
      <formula>""</formula>
    </cfRule>
  </conditionalFormatting>
  <conditionalFormatting sqref="M19:M21">
    <cfRule type="cellIs" dxfId="21" priority="1" operator="equal">
      <formula>""</formula>
    </cfRule>
  </conditionalFormatting>
  <conditionalFormatting sqref="O23 Q24">
    <cfRule type="cellIs" dxfId="20" priority="5" operator="equal">
      <formula>""</formula>
    </cfRule>
  </conditionalFormatting>
  <conditionalFormatting sqref="O23">
    <cfRule type="cellIs" dxfId="19" priority="16" operator="equal">
      <formula>""</formula>
    </cfRule>
  </conditionalFormatting>
  <conditionalFormatting sqref="O25">
    <cfRule type="cellIs" dxfId="18" priority="18" operator="equal">
      <formula>""</formula>
    </cfRule>
  </conditionalFormatting>
  <conditionalFormatting sqref="P25">
    <cfRule type="cellIs" dxfId="17" priority="17" operator="equal">
      <formula>""</formula>
    </cfRule>
  </conditionalFormatting>
  <conditionalFormatting sqref="Q24:Q25">
    <cfRule type="cellIs" dxfId="16" priority="19" operator="equal">
      <formula>""</formula>
    </cfRule>
  </conditionalFormatting>
  <conditionalFormatting sqref="R17:R18">
    <cfRule type="cellIs" dxfId="15" priority="7" operator="equal">
      <formula>""</formula>
    </cfRule>
    <cfRule type="cellIs" dxfId="14" priority="8" operator="equal">
      <formula>""</formula>
    </cfRule>
    <cfRule type="cellIs" dxfId="13" priority="26" operator="equal">
      <formula>""</formula>
    </cfRule>
    <cfRule type="cellIs" dxfId="12" priority="27" operator="equal">
      <formula>""</formula>
    </cfRule>
  </conditionalFormatting>
  <conditionalFormatting sqref="S25">
    <cfRule type="cellIs" dxfId="11" priority="11" operator="equal">
      <formula>""</formula>
    </cfRule>
    <cfRule type="cellIs" dxfId="10" priority="20" operator="equal">
      <formula>""</formula>
    </cfRule>
  </conditionalFormatting>
  <conditionalFormatting sqref="T24:Y24">
    <cfRule type="cellIs" dxfId="9" priority="4" operator="equal">
      <formula>""</formula>
    </cfRule>
  </conditionalFormatting>
  <conditionalFormatting sqref="AB17:AC18 AE17:AE18">
    <cfRule type="cellIs" dxfId="8" priority="24" operator="equal">
      <formula>""</formula>
    </cfRule>
    <cfRule type="cellIs" priority="25" operator="equal">
      <formula>""</formula>
    </cfRule>
  </conditionalFormatting>
  <conditionalFormatting sqref="AC17:AC18">
    <cfRule type="cellIs" dxfId="7" priority="9" operator="equal">
      <formula>""</formula>
    </cfRule>
  </conditionalFormatting>
  <conditionalFormatting sqref="AC19:AE23">
    <cfRule type="cellIs" dxfId="6" priority="6" operator="equal">
      <formula>""</formula>
    </cfRule>
  </conditionalFormatting>
  <conditionalFormatting sqref="AE17:AE18 AB17:AC18">
    <cfRule type="cellIs" dxfId="5" priority="23" operator="equal">
      <formula>""</formula>
    </cfRule>
  </conditionalFormatting>
  <conditionalFormatting sqref="AE17:AE18">
    <cfRule type="cellIs" dxfId="4" priority="14" operator="equal">
      <formula>""</formula>
    </cfRule>
    <cfRule type="cellIs" dxfId="3" priority="15" operator="equal">
      <formula>""</formula>
    </cfRule>
  </conditionalFormatting>
  <conditionalFormatting sqref="AF24:AG24">
    <cfRule type="cellIs" dxfId="2" priority="3" operator="equal">
      <formula>""</formula>
    </cfRule>
  </conditionalFormatting>
  <conditionalFormatting sqref="AG8">
    <cfRule type="cellIs" dxfId="1" priority="12" operator="equal">
      <formula>""</formula>
    </cfRule>
    <cfRule type="cellIs" dxfId="0" priority="29" operator="equal">
      <formula>""</formula>
    </cfRule>
  </conditionalFormatting>
  <dataValidations count="5">
    <dataValidation type="list" allowBlank="1" showInputMessage="1" showErrorMessage="1" sqref="O23 Q24" xr:uid="{12C95900-3B9D-4EE1-884B-BD517E6A00E7}">
      <formula1>"〇"</formula1>
    </dataValidation>
    <dataValidation type="list" allowBlank="1" showInputMessage="1" showErrorMessage="1" sqref="S25" xr:uid="{7B1D22E2-0E51-41D6-9FE3-27B1B8AC0D4E}">
      <formula1>"⑦"</formula1>
    </dataValidation>
    <dataValidation type="list" allowBlank="1" showInputMessage="1" showErrorMessage="1" sqref="D17:E24" xr:uid="{BA5159A7-B8BE-4C4E-A3CA-5ABFE2EE6CF7}">
      <formula1>$AF$32:$AF$50</formula1>
    </dataValidation>
    <dataValidation type="list" allowBlank="1" showInputMessage="1" showErrorMessage="1" sqref="R17:R18" xr:uid="{4786BB75-8DE9-484F-A467-E95423478BBD}">
      <formula1>" ,有"</formula1>
    </dataValidation>
    <dataValidation type="list" allowBlank="1" showInputMessage="1" showErrorMessage="1" sqref="AG8" xr:uid="{2243D385-90C1-4C5E-B4CD-444932C2D623}">
      <formula1>$T$34:$T$46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 実施状況整理票</vt:lpstr>
      <vt:lpstr>R7 実施状況整理票 【記載例】</vt:lpstr>
      <vt:lpstr>'R7 実施状況整理票'!Print_Area</vt:lpstr>
      <vt:lpstr>'R7 実施状況整理票 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2025-04-16T08:11:00Z</dcterms:modified>
</cp:coreProperties>
</file>